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2"/>
  </bookViews>
  <sheets>
    <sheet name="Gra 1" sheetId="1" r:id="rId1"/>
    <sheet name="Gra 2" sheetId="2" r:id="rId2"/>
    <sheet name="Gra 3" sheetId="3" r:id="rId3"/>
    <sheet name="Gra 4" sheetId="4" r:id="rId4"/>
    <sheet name="Encadré" sheetId="5" r:id="rId5"/>
    <sheet name="Tab a" sheetId="6" r:id="rId6"/>
    <sheet name="Tab b" sheetId="7" r:id="rId7"/>
  </sheets>
  <definedNames/>
  <calcPr fullCalcOnLoad="1"/>
</workbook>
</file>

<file path=xl/sharedStrings.xml><?xml version="1.0" encoding="utf-8"?>
<sst xmlns="http://schemas.openxmlformats.org/spreadsheetml/2006/main" count="172" uniqueCount="158">
  <si>
    <t>Caen</t>
  </si>
  <si>
    <t>Guyane</t>
  </si>
  <si>
    <t>Martinique</t>
  </si>
  <si>
    <t>Besançon</t>
  </si>
  <si>
    <t>Nantes</t>
  </si>
  <si>
    <t>Corse</t>
  </si>
  <si>
    <t>Dijon</t>
  </si>
  <si>
    <t>Lille</t>
  </si>
  <si>
    <t>Strasbourg</t>
  </si>
  <si>
    <t>Petite enfance (CAP)</t>
  </si>
  <si>
    <t>Créteil</t>
  </si>
  <si>
    <t>Versailles</t>
  </si>
  <si>
    <t>Bordeaux</t>
  </si>
  <si>
    <t>Paris</t>
  </si>
  <si>
    <t>Nice</t>
  </si>
  <si>
    <t>Grenoble</t>
  </si>
  <si>
    <t>Lyon</t>
  </si>
  <si>
    <t>Rennes</t>
  </si>
  <si>
    <t>Toulouse</t>
  </si>
  <si>
    <t>Montpellier</t>
  </si>
  <si>
    <t>Orléans-Tours</t>
  </si>
  <si>
    <t>Rouen</t>
  </si>
  <si>
    <t>Amiens</t>
  </si>
  <si>
    <t>Reims</t>
  </si>
  <si>
    <t>Poitiers</t>
  </si>
  <si>
    <t>Guadeloupe</t>
  </si>
  <si>
    <t>Limoges</t>
  </si>
  <si>
    <t>Moins de 25 ans</t>
  </si>
  <si>
    <t>25-29 ans</t>
  </si>
  <si>
    <t>30-39 ans</t>
  </si>
  <si>
    <t>40-49 ans</t>
  </si>
  <si>
    <t>50 ans et plus</t>
  </si>
  <si>
    <t>Aix-Marseille</t>
  </si>
  <si>
    <t>Clermont-Ferrand</t>
  </si>
  <si>
    <t>La Réunion</t>
  </si>
  <si>
    <t>Nancy-Metz</t>
  </si>
  <si>
    <t>CAP</t>
  </si>
  <si>
    <t>BTS</t>
  </si>
  <si>
    <t>Brevet professionnel</t>
  </si>
  <si>
    <t xml:space="preserve">DEES </t>
  </si>
  <si>
    <t>Candidats recevables</t>
  </si>
  <si>
    <t>Total</t>
  </si>
  <si>
    <t>Mayotte</t>
  </si>
  <si>
    <t>nsp</t>
  </si>
  <si>
    <t>Candidats examinés</t>
  </si>
  <si>
    <t>Candidats ayant obtenu un diplôme complet</t>
  </si>
  <si>
    <t>Candidats ayant obtenu une partie du diplôme</t>
  </si>
  <si>
    <t>Candidats n'ayant rien validé</t>
  </si>
  <si>
    <t>Management des unités commerciales (BTS)</t>
  </si>
  <si>
    <t>Assistant de manager (BTS)</t>
  </si>
  <si>
    <t>Comptabilite et gestion des organisations (BTS)</t>
  </si>
  <si>
    <t>Opticien lunetier (BTS)</t>
  </si>
  <si>
    <t>Comptabilité et gestion (diplôme supérieur de) (DSCG)</t>
  </si>
  <si>
    <t>Services et prestations des secteurs sanitaire et social (BTS)</t>
  </si>
  <si>
    <t>Comptabilité et gestion (diplôme de) (DCG)</t>
  </si>
  <si>
    <t>Maintenance industrielle (BTS)</t>
  </si>
  <si>
    <t>Professions immobilieres (BTS)</t>
  </si>
  <si>
    <t>Cuisine (CAP)</t>
  </si>
  <si>
    <t>Total diplômes examinés en VAE</t>
  </si>
  <si>
    <t>Nombre d'académies dans lesquelles se sont tenus les jurys*</t>
  </si>
  <si>
    <t>Demandes recevables 2012</t>
  </si>
  <si>
    <t>Services informatiques aux organisations (BTS)</t>
  </si>
  <si>
    <t>Tourisme (BTS)</t>
  </si>
  <si>
    <t>Coiffure (BP)</t>
  </si>
  <si>
    <t>Agent polyvalent de restauration (CAP)</t>
  </si>
  <si>
    <t>Recevabilités</t>
  </si>
  <si>
    <t>Dépôts de candidatures</t>
  </si>
  <si>
    <t>Résultats des jurys</t>
  </si>
  <si>
    <t>% validations partielles</t>
  </si>
  <si>
    <t>% validations totales</t>
  </si>
  <si>
    <t>% non validations</t>
  </si>
  <si>
    <t>Dossiers examinés (nombre total de décisions rendues)</t>
  </si>
  <si>
    <t>Nombre de dossiers examinés (décisions rendues)</t>
  </si>
  <si>
    <t>Candidats ayant obtenu une validation, même partielle</t>
  </si>
  <si>
    <t>Validations totales</t>
  </si>
  <si>
    <t>Bac professionnel secrétariat</t>
  </si>
  <si>
    <t>Brevet professionnel (BP) coiffure (2 options)</t>
  </si>
  <si>
    <t>CAP petite enfance</t>
  </si>
  <si>
    <t xml:space="preserve">BTS assistant de direction puis assistant de manager </t>
  </si>
  <si>
    <t>Source : MEN-MESR DEPP, enquête n° 62</t>
  </si>
  <si>
    <t>(France métropolitaine + DOM y compris Mayotte à partir de 2011)</t>
  </si>
  <si>
    <t>France métropolitaine + DOM</t>
  </si>
  <si>
    <t>Niveau V</t>
  </si>
  <si>
    <t>Niveau IV</t>
  </si>
  <si>
    <t>Niveau III</t>
  </si>
  <si>
    <t>Niveaux II et I</t>
  </si>
  <si>
    <t>Autre niveau V</t>
  </si>
  <si>
    <t>Baccalauréat professionnel</t>
  </si>
  <si>
    <t>Autre niveau IV</t>
  </si>
  <si>
    <t>Autre niveau III</t>
  </si>
  <si>
    <t>Diplôme d'État d'éducateur spécialisé (DEES)</t>
  </si>
  <si>
    <t>Diplôme d'État de moniteur éducateur (DEME)</t>
  </si>
  <si>
    <t>France métropolitaine + DOM (y compris Mayotte à compter de 2011).</t>
  </si>
  <si>
    <t>Candidatures déposées</t>
  </si>
  <si>
    <t>Diplômes validés totalement</t>
  </si>
  <si>
    <t>Source :MEN-MESR DEPP, enquête n° 62</t>
  </si>
  <si>
    <t>Académies</t>
  </si>
  <si>
    <t>Nombre de L2 déposés en 2012</t>
  </si>
  <si>
    <t>Évolution 2011/2012</t>
  </si>
  <si>
    <t>Poids/total des dossiers déposés</t>
  </si>
  <si>
    <t>Poids dans le total des dossiers examinés</t>
  </si>
  <si>
    <t>Validations partielles</t>
  </si>
  <si>
    <t>Aucune validation</t>
  </si>
  <si>
    <t>Île-de-France*</t>
  </si>
  <si>
    <t>* Organisation interacadémique des examens en Île-de-France.</t>
  </si>
  <si>
    <t>Champ : France métropolitaine + DOM (y compris Mayotte).</t>
  </si>
  <si>
    <t>Intitulés des diplômes</t>
  </si>
  <si>
    <t>Demandes recevables évolution/2011 (%)</t>
  </si>
  <si>
    <t>Poids/total (%)</t>
  </si>
  <si>
    <t>Validations totales/can-didats examinés (%)</t>
  </si>
  <si>
    <t>Validations partielles/can-didats examinés (%)</t>
  </si>
  <si>
    <t>Non validations/candidats examinés (%)</t>
  </si>
  <si>
    <t>Évolution validations totales/2011 (%)</t>
  </si>
  <si>
    <t>Part de la VAE dans l'ensemble des diplômes délivrés en 2012</t>
  </si>
  <si>
    <t>* Organisation interacadémique de la validation en Île-de-France.</t>
  </si>
  <si>
    <t>Champ : France métropolitaine + DOM.</t>
  </si>
  <si>
    <t>Éducateur spécialisé  (diplôme d'État)</t>
  </si>
  <si>
    <t>Moniteur-éducateur (diplôme d'État)</t>
  </si>
  <si>
    <t>Secrétariat (bac pro)</t>
  </si>
  <si>
    <t>Assistant de gestion de PME-PMI à référentiel commun européen (BTS)</t>
  </si>
  <si>
    <t>Commerce (bac pro)</t>
  </si>
  <si>
    <t>Accueil-relation clients usagers (bac pro)</t>
  </si>
  <si>
    <t>Sécurite-prévention (bac pro)</t>
  </si>
  <si>
    <t>Logistique (bac pro)</t>
  </si>
  <si>
    <t>Aide a domicile (MC niveau V)</t>
  </si>
  <si>
    <t>Comptabilité (bac pro)</t>
  </si>
  <si>
    <t>Restauration (bac pro)</t>
  </si>
  <si>
    <t>Éducateur technique spécialisé (diplôme d'État)</t>
  </si>
  <si>
    <t>Hôtellerie-restauration option b : art culinaire, art de la table et du service (BTS)</t>
  </si>
  <si>
    <t>Électrotechnique (BTS)</t>
  </si>
  <si>
    <t>Sous-total</t>
  </si>
  <si>
    <t>Négociation et relation clients (BTS)</t>
  </si>
  <si>
    <t>Le dispositif de validation des acquis de l’expérience (VAE)</t>
  </si>
  <si>
    <t>La VAE pour accéder à un diplôme</t>
  </si>
  <si>
    <t>Depuis la loi de modernisation sociale du 17 janvier 2002, la VAE est, au même titre que la formation initiale ou continue, une voie d’accès aux diplômes, titres et certifications professionnelles. En développant les possibilités d’obtenir un diplôme en cours de vie active, la VAE constitue ainsi un élément fondamental de la formation tout au long de la vie. C’est un droit inscrit dans le Code du travail et le Code de l’éducation. Toute personne, quel que soit son statut, peut être candidate à la VAE dès lors qu’elle justifie d’au moins trois ans d’activité en correspondance avec la certification recherchée.</t>
  </si>
  <si>
    <t>Les diplômes professionnels de l’éducation nationale</t>
  </si>
  <si>
    <t>Le champ couvre les diplômes technologiques et professionnels des ministères de l’éducation nationale et de l’enseignement supérieur et de la recherche, dont l’organisation et la gestion des examens sont assurées par les services des rectorats académiques. Il comprend l’ensemble des diplômes du second degré à finalité professionnelle sous tutelle de l’éducation nationale, auxquels s’ajoutent des diplômes du supérieur : diplômes des métiers d’art (DMA), brevets technologiques supérieurs (BTS), diplômes supérieurs des arts appliqués (DSAA), diplôme de comptabilité et de gestion (DCG) et diplôme supérieur de comptabilité et de gestion (DSCG), ainsi que quatre diplômes placés sous double tutelle des ministères chargés de l’éducation nationale et des affaires sociales : diplôme d’État d’éducateur spécialisé (DEES), diplôme d’État d’éducateur technique spécialisé (DEETS), diplôme de conseiller en économie sociale et familiale (DCESF) et diplôme d’État de moniteur-éducateur (DME). L’ensemble est communément désigné comme« diplômes professionnels de l’éducation nationale ».</t>
  </si>
  <si>
    <t>Les référentiels de certification des diplômes (en termes de compétences, savoirs, savoir-faire) sont définis par rapport à des référentiels d’activité (fonctions, tâches) et sont régulièrement actualisés en fonction des évolutions du marché de l’emploi et des métiers. Chaque année, des dizaines de diplômes sont ainsi créés ou modifiés dans le cadre de Commissions professionnelles consultatives (CPC), instances réparties en vingt grands champs d’activité économique qui associent l’ensemble des partenaires sociaux (employeurs, salariés, pouvoirs publics et personnes qualifiées). Les CPC donnent un avis sur la création, l’actualisation ou la suppression de diplômes de l’enseignement technologique et professionnel. Les candidats à la VAE peuvent postuler aux nouveaux diplômes dès la parution des arrêtés de création ou de modification, avant même que les premières sessions d’examen ne soient organisées autour des nouveaux référentiels.</t>
  </si>
  <si>
    <t>Livret 1 et livret 2</t>
  </si>
  <si>
    <t>Le livret 1 vérifie les conditions légales d’accès à la VAE et rassemble les preuves des trois années d’expérience dans l’exercice d’activités en rapport avec le champ du diplôme postulé. C’est la phase de recevabilité.</t>
  </si>
  <si>
    <t>Une fois ce droit reconnu (livret 1 déclaré recevable), le candidat remplit un dossier, le livret 2, pour démontrer qu’il possède les compétences requises pour l’obtention du diplôme. La demande de validation (inscription en vue de l’obtention d’un diplôme) est enregistrée lorsque le livret 2 est déposé.</t>
  </si>
  <si>
    <t>Le dossier (livret 2) est ensuite examiné par un jury « constitué et présidé conformément à la réglementation du diplôme concerné » qui se prononce sur la validation.</t>
  </si>
  <si>
    <t>Un candidat dispose en principe d’un délai d’un an pour faire valoir son droit à la validation à partir de la notification de sa recevabilité.</t>
  </si>
  <si>
    <t>Une procédure qui mobilise différents acteurs</t>
  </si>
  <si>
    <t>La mise en œuvre de la VAE nécessite le plus souvent la coordination de différents acteurs au sein des académies. En amont de la validation, les services des dispositifs académiques de validation des acquis (Dava) assurent l’accueil et l’information du public et proposent des prestations d’accompagnement. La recevabilité des demandes (livrets 1), comme ensuite l’examen des dossiers de validation (livrets 2), est en principe de la responsabilité des divisions des examens et concours (DEC) qui exercent la partie obligatoire et réglementaire de la VAE. Toutefois, l’organisation du dispositif varie selon les académies et certains Dava peuvent décider de la recevabilité des demandes et parfois même organiser les jurys d’examen par délégation du recteur et de la DEC.</t>
  </si>
  <si>
    <t>Les prestations d’accompagnement</t>
  </si>
  <si>
    <t>Pour assurer les prestations d’accompagnement à la VAE (aide au montage du dossier, préparation à l’entretien avec le jury), les Dava ont développé leurs propres services ou ont recours aux personnels du réseau des groupements d’établissements (Greta), dès lors qu’ils sont habilités par le recteur. Ils peuvent aussi par convention solliciter d’autres acteurs, services de formation continue des universités ou instituts régionaux du travail social par exemple, lorsque le diplôme visé est un diplôme comptable ou un diplôme cosigné, qui ne sont pas préparés en lycée. Les Greta constituent le réseau de la « Formation continue » (lycées et collèges publics) du ministère de l’éducation nationale, qui lui permet de mettre son potentiel éducatif au service de la formation continue des adultes.</t>
  </si>
  <si>
    <t>Source</t>
  </si>
  <si>
    <t>L’enquête annuelle n° 62 auprès des dispositifs académiques de validation des acquis de l’expérience (Dava) couvre la France métropolitaine et les DOM (y compris Mayotte depuis 2011).</t>
  </si>
  <si>
    <r>
      <t>GRAPHIQUE 1</t>
    </r>
    <r>
      <rPr>
        <b/>
        <sz val="9"/>
        <rFont val="Arial"/>
        <family val="2"/>
      </rPr>
      <t xml:space="preserve"> - Évolution du nombre de candidats à la validation ayant obtenu un diplôme ou des unités constitutives de celui-ci</t>
    </r>
  </si>
  <si>
    <r>
      <t>GRAPHIQUE 2</t>
    </r>
    <r>
      <rPr>
        <b/>
        <sz val="9"/>
        <rFont val="Arial"/>
        <family val="2"/>
      </rPr>
      <t xml:space="preserve"> - Distribution des candidats ayant déposé un livret 2 en 2011 et 2012 selon le diplôme visé</t>
    </r>
  </si>
  <si>
    <r>
      <t>GRAPHIQUE 3</t>
    </r>
    <r>
      <rPr>
        <b/>
        <sz val="9"/>
        <color indexed="8"/>
        <rFont val="Arial"/>
        <family val="2"/>
      </rPr>
      <t xml:space="preserve"> - Évolution du nombre des candidats pour les six premiers diplômes examinés en VAE en 2012</t>
    </r>
  </si>
  <si>
    <r>
      <t>GRAPHIQUE 4</t>
    </r>
    <r>
      <rPr>
        <b/>
        <sz val="9"/>
        <rFont val="Arial"/>
        <family val="2"/>
      </rPr>
      <t xml:space="preserve"> - Poids des candidats par tranche d’âge aux différentes étapes du parcours VAE en 2012</t>
    </r>
  </si>
  <si>
    <r>
      <t xml:space="preserve">TABLEAU a </t>
    </r>
    <r>
      <rPr>
        <b/>
        <sz val="9"/>
        <rFont val="Arial"/>
        <family val="2"/>
      </rPr>
      <t>- VAE par académie en 2012</t>
    </r>
  </si>
  <si>
    <r>
      <t>TABLEAU b</t>
    </r>
    <r>
      <rPr>
        <b/>
        <sz val="9"/>
        <rFont val="Arial"/>
        <family val="2"/>
      </rPr>
      <t xml:space="preserve"> - Les trente premiers diplômes examinés en VAE en 2012</t>
    </r>
  </si>
  <si>
    <t xml:space="preserve"> </t>
  </si>
  <si>
    <t>hors Mayotte</t>
  </si>
  <si>
    <t>y compris Mayotte</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</si>
</sst>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
    <numFmt numFmtId="174" formatCode="0.000%"/>
    <numFmt numFmtId="175" formatCode="_(* #,##0.00_);_(* \(#,##0.00\);_(* &quot;-&quot;??_);_(@_)"/>
    <numFmt numFmtId="176" formatCode="_(* #,##0_);_(* \(#,##0\);_(* &quot;-&quot;_);_(@_)"/>
    <numFmt numFmtId="177" formatCode="_(&quot;$&quot;* #,##0.00_);_(&quot;$&quot;* \(#,##0.00\);_(&quot;$&quot;* &quot;-&quot;??_);_(@_)"/>
    <numFmt numFmtId="178" formatCode="_(&quot;$&quot;* #,##0_);_(&quot;$&quot;* \(#,##0\);_(&quot;$&quot;* &quot;-&quot;_);_(@_)"/>
    <numFmt numFmtId="179" formatCode="&quot;Vrai&quot;;&quot;Vrai&quot;;&quot;Faux&quot;"/>
    <numFmt numFmtId="180" formatCode="&quot;Actif&quot;;&quot;Actif&quot;;&quot;Inactif&quot;"/>
    <numFmt numFmtId="181" formatCode="0.00000"/>
    <numFmt numFmtId="182" formatCode="0.0000"/>
    <numFmt numFmtId="183" formatCode="0.000"/>
    <numFmt numFmtId="184" formatCode="0.0000000"/>
    <numFmt numFmtId="185" formatCode="0.000000"/>
    <numFmt numFmtId="186" formatCode="0.000000000"/>
    <numFmt numFmtId="187" formatCode="0.0000000000"/>
    <numFmt numFmtId="188" formatCode="0.00000000"/>
    <numFmt numFmtId="189" formatCode="[$€-2]\ #,##0.00_);[Red]\([$€-2]\ #,##0.00\)"/>
  </numFmts>
  <fonts count="34">
    <font>
      <sz val="10"/>
      <name val="Arial"/>
      <family val="0"/>
    </font>
    <font>
      <u val="single"/>
      <sz val="10"/>
      <color indexed="12"/>
      <name val="Arial"/>
      <family val="2"/>
    </font>
    <font>
      <u val="single"/>
      <sz val="10"/>
      <color indexed="36"/>
      <name val="Arial"/>
      <family val="2"/>
    </font>
    <font>
      <sz val="8"/>
      <name val="Arial"/>
      <family val="2"/>
    </font>
    <font>
      <b/>
      <sz val="8"/>
      <name val="Arial"/>
      <family val="2"/>
    </font>
    <font>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10"/>
      <name val="Arial"/>
      <family val="2"/>
    </font>
    <font>
      <b/>
      <sz val="8"/>
      <color indexed="48"/>
      <name val="Arial"/>
      <family val="2"/>
    </font>
    <font>
      <i/>
      <sz val="8"/>
      <name val="Arial"/>
      <family val="2"/>
    </font>
    <font>
      <b/>
      <sz val="10"/>
      <color indexed="48"/>
      <name val="Univers 47 CondensedLight"/>
      <family val="0"/>
    </font>
    <font>
      <sz val="9"/>
      <color indexed="8"/>
      <name val="Univers-CondensedLight"/>
      <family val="0"/>
    </font>
    <font>
      <b/>
      <sz val="9"/>
      <color indexed="48"/>
      <name val="Arial"/>
      <family val="2"/>
    </font>
    <font>
      <b/>
      <sz val="9"/>
      <name val="Arial"/>
      <family val="2"/>
    </font>
    <font>
      <sz val="9"/>
      <name val="Arial"/>
      <family val="2"/>
    </font>
    <font>
      <b/>
      <sz val="9"/>
      <color indexed="8"/>
      <name val="Arial"/>
      <family val="2"/>
    </font>
    <font>
      <b/>
      <sz val="11"/>
      <color indexed="12"/>
      <name val="Univers 47 CondensedLight"/>
      <family val="0"/>
    </font>
    <font>
      <b/>
      <sz val="11"/>
      <color indexed="8"/>
      <name val="Univers-CondensedBold"/>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41"/>
        <bgColor indexed="64"/>
      </patternFill>
    </fill>
  </fills>
  <borders count="3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thick">
        <color indexed="48"/>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medium">
        <color indexed="48"/>
      </top>
      <bottom>
        <color indexed="63"/>
      </bottom>
    </border>
    <border>
      <left style="thin">
        <color indexed="8"/>
      </left>
      <right style="thin">
        <color indexed="8"/>
      </right>
      <top style="thick">
        <color indexed="48"/>
      </top>
      <bottom style="thin">
        <color indexed="8"/>
      </bottom>
    </border>
    <border>
      <left>
        <color indexed="63"/>
      </left>
      <right style="thin">
        <color indexed="8"/>
      </right>
      <top style="thick">
        <color indexed="48"/>
      </top>
      <bottom style="thin">
        <color indexed="8"/>
      </bottom>
    </border>
    <border>
      <left style="thin">
        <color indexed="8"/>
      </left>
      <right>
        <color indexed="63"/>
      </right>
      <top style="thick">
        <color indexed="48"/>
      </top>
      <bottom style="thin">
        <color indexed="8"/>
      </bottom>
    </border>
    <border>
      <left style="thin"/>
      <right>
        <color indexed="63"/>
      </right>
      <top style="medium">
        <color indexed="4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0" borderId="2" applyNumberFormat="0" applyFill="0" applyAlignment="0" applyProtection="0"/>
    <xf numFmtId="0" fontId="0" fillId="21" borderId="3" applyNumberFormat="0" applyFont="0" applyAlignment="0" applyProtection="0"/>
    <xf numFmtId="0" fontId="11" fillId="7" borderId="1" applyNumberFormat="0" applyAlignment="0" applyProtection="0"/>
    <xf numFmtId="0" fontId="12" fillId="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22" borderId="0" applyNumberFormat="0" applyBorder="0" applyAlignment="0" applyProtection="0"/>
    <xf numFmtId="9" fontId="0" fillId="0" borderId="0" applyFont="0" applyFill="0" applyBorder="0" applyAlignment="0" applyProtection="0"/>
    <xf numFmtId="0" fontId="14" fillId="4" borderId="0" applyNumberFormat="0" applyBorder="0" applyAlignment="0" applyProtection="0"/>
    <xf numFmtId="0" fontId="15" fillId="20" borderId="4"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cellStyleXfs>
  <cellXfs count="188">
    <xf numFmtId="0" fontId="0" fillId="0" borderId="0" xfId="0" applyAlignment="1">
      <alignment/>
    </xf>
    <xf numFmtId="0" fontId="3" fillId="0" borderId="10" xfId="0" applyFont="1" applyFill="1" applyBorder="1" applyAlignment="1">
      <alignment/>
    </xf>
    <xf numFmtId="0" fontId="3" fillId="0" borderId="0" xfId="0" applyFont="1" applyAlignment="1">
      <alignment/>
    </xf>
    <xf numFmtId="0" fontId="3" fillId="0" borderId="10" xfId="0" applyFont="1" applyFill="1" applyBorder="1" applyAlignment="1">
      <alignment wrapText="1"/>
    </xf>
    <xf numFmtId="0" fontId="3" fillId="0" borderId="10" xfId="0" applyFont="1" applyBorder="1" applyAlignment="1">
      <alignment/>
    </xf>
    <xf numFmtId="0" fontId="3" fillId="0" borderId="0" xfId="0" applyFont="1" applyFill="1" applyBorder="1" applyAlignment="1">
      <alignment/>
    </xf>
    <xf numFmtId="0" fontId="3" fillId="0" borderId="0" xfId="0" applyFont="1" applyFill="1" applyAlignment="1">
      <alignment/>
    </xf>
    <xf numFmtId="173" fontId="3" fillId="0" borderId="0" xfId="0" applyNumberFormat="1" applyFont="1" applyFill="1" applyAlignment="1">
      <alignment/>
    </xf>
    <xf numFmtId="0" fontId="4" fillId="0" borderId="0" xfId="0" applyFont="1" applyAlignment="1">
      <alignment/>
    </xf>
    <xf numFmtId="9" fontId="4" fillId="0" borderId="0" xfId="52" applyFont="1" applyAlignment="1">
      <alignment/>
    </xf>
    <xf numFmtId="0" fontId="3" fillId="0" borderId="11" xfId="0" applyFont="1" applyFill="1" applyBorder="1" applyAlignment="1">
      <alignment/>
    </xf>
    <xf numFmtId="9" fontId="3" fillId="0" borderId="0" xfId="52" applyFont="1" applyAlignment="1">
      <alignment/>
    </xf>
    <xf numFmtId="3" fontId="3" fillId="0" borderId="0" xfId="0" applyNumberFormat="1" applyFont="1" applyAlignment="1">
      <alignment/>
    </xf>
    <xf numFmtId="0" fontId="0" fillId="0" borderId="0" xfId="0" applyAlignment="1">
      <alignment vertical="center" wrapText="1"/>
    </xf>
    <xf numFmtId="0" fontId="3" fillId="0" borderId="12" xfId="0" applyFont="1" applyFill="1" applyBorder="1" applyAlignment="1">
      <alignment/>
    </xf>
    <xf numFmtId="3" fontId="3" fillId="0" borderId="12" xfId="0" applyNumberFormat="1" applyFont="1" applyFill="1" applyBorder="1" applyAlignment="1">
      <alignment/>
    </xf>
    <xf numFmtId="0" fontId="3" fillId="0" borderId="13" xfId="0" applyFont="1" applyFill="1" applyBorder="1" applyAlignment="1">
      <alignment/>
    </xf>
    <xf numFmtId="0" fontId="3" fillId="0" borderId="13" xfId="0" applyFont="1" applyBorder="1" applyAlignment="1">
      <alignment/>
    </xf>
    <xf numFmtId="0" fontId="3" fillId="0" borderId="11" xfId="0" applyFont="1" applyFill="1" applyBorder="1" applyAlignment="1">
      <alignment horizontal="left"/>
    </xf>
    <xf numFmtId="3" fontId="3" fillId="0" borderId="11" xfId="0" applyNumberFormat="1" applyFont="1" applyFill="1" applyBorder="1" applyAlignment="1">
      <alignment/>
    </xf>
    <xf numFmtId="1" fontId="3" fillId="0" borderId="11" xfId="0" applyNumberFormat="1" applyFont="1" applyFill="1" applyBorder="1" applyAlignment="1">
      <alignment/>
    </xf>
    <xf numFmtId="3" fontId="3" fillId="0" borderId="12" xfId="52" applyNumberFormat="1" applyFont="1" applyBorder="1" applyAlignment="1">
      <alignment/>
    </xf>
    <xf numFmtId="3" fontId="3" fillId="0" borderId="11" xfId="52" applyNumberFormat="1" applyFont="1" applyBorder="1" applyAlignment="1">
      <alignment/>
    </xf>
    <xf numFmtId="3" fontId="3" fillId="0" borderId="11" xfId="0" applyNumberFormat="1" applyFont="1" applyBorder="1" applyAlignment="1">
      <alignment/>
    </xf>
    <xf numFmtId="3" fontId="3" fillId="0" borderId="13" xfId="52" applyNumberFormat="1" applyFont="1" applyBorder="1" applyAlignment="1">
      <alignment/>
    </xf>
    <xf numFmtId="3" fontId="3" fillId="0" borderId="0" xfId="52" applyNumberFormat="1" applyFont="1" applyAlignment="1">
      <alignment/>
    </xf>
    <xf numFmtId="3" fontId="3" fillId="0" borderId="13" xfId="0" applyNumberFormat="1" applyFont="1" applyBorder="1" applyAlignment="1">
      <alignment/>
    </xf>
    <xf numFmtId="1" fontId="3" fillId="0" borderId="12" xfId="0" applyNumberFormat="1" applyFont="1" applyFill="1" applyBorder="1" applyAlignment="1">
      <alignment/>
    </xf>
    <xf numFmtId="3" fontId="3" fillId="0" borderId="13" xfId="0" applyNumberFormat="1" applyFont="1" applyFill="1" applyBorder="1" applyAlignment="1">
      <alignment/>
    </xf>
    <xf numFmtId="3" fontId="3" fillId="0" borderId="12" xfId="0" applyNumberFormat="1" applyFont="1" applyBorder="1" applyAlignment="1">
      <alignment/>
    </xf>
    <xf numFmtId="0" fontId="23" fillId="0" borderId="0" xfId="0" applyFont="1" applyBorder="1" applyAlignment="1">
      <alignment/>
    </xf>
    <xf numFmtId="0" fontId="25" fillId="0" borderId="0" xfId="0" applyFont="1" applyFill="1" applyBorder="1" applyAlignment="1">
      <alignment/>
    </xf>
    <xf numFmtId="0" fontId="3" fillId="0" borderId="0" xfId="0" applyFont="1" applyAlignment="1">
      <alignment vertical="center"/>
    </xf>
    <xf numFmtId="0" fontId="4" fillId="0" borderId="0" xfId="0" applyFont="1" applyFill="1" applyAlignment="1">
      <alignment/>
    </xf>
    <xf numFmtId="1" fontId="3" fillId="0" borderId="0" xfId="52" applyNumberFormat="1" applyFont="1" applyAlignment="1">
      <alignment/>
    </xf>
    <xf numFmtId="0" fontId="3" fillId="0" borderId="0" xfId="0" applyFont="1" applyAlignment="1">
      <alignment horizontal="center"/>
    </xf>
    <xf numFmtId="0" fontId="3" fillId="0" borderId="12" xfId="0" applyFont="1" applyBorder="1" applyAlignment="1">
      <alignment/>
    </xf>
    <xf numFmtId="0" fontId="3" fillId="0" borderId="11" xfId="0" applyFont="1" applyBorder="1" applyAlignment="1">
      <alignment/>
    </xf>
    <xf numFmtId="0" fontId="3" fillId="0" borderId="10" xfId="0" applyFont="1" applyBorder="1" applyAlignment="1">
      <alignment vertical="center"/>
    </xf>
    <xf numFmtId="3" fontId="3" fillId="0" borderId="12" xfId="0" applyNumberFormat="1" applyFont="1" applyBorder="1" applyAlignment="1">
      <alignment horizontal="center"/>
    </xf>
    <xf numFmtId="3" fontId="3" fillId="0" borderId="12" xfId="0" applyNumberFormat="1" applyFont="1" applyFill="1" applyBorder="1" applyAlignment="1">
      <alignment horizontal="center"/>
    </xf>
    <xf numFmtId="3" fontId="3" fillId="0" borderId="13" xfId="0" applyNumberFormat="1" applyFont="1" applyBorder="1" applyAlignment="1">
      <alignment horizontal="center"/>
    </xf>
    <xf numFmtId="3" fontId="3" fillId="0" borderId="13" xfId="0" applyNumberFormat="1" applyFont="1" applyFill="1" applyBorder="1" applyAlignment="1">
      <alignment horizontal="center"/>
    </xf>
    <xf numFmtId="3" fontId="3" fillId="0" borderId="11" xfId="0" applyNumberFormat="1" applyFont="1" applyBorder="1" applyAlignment="1">
      <alignment horizontal="center"/>
    </xf>
    <xf numFmtId="3" fontId="3" fillId="0" borderId="11" xfId="0" applyNumberFormat="1" applyFont="1" applyFill="1" applyBorder="1" applyAlignment="1">
      <alignment horizontal="center"/>
    </xf>
    <xf numFmtId="3" fontId="3" fillId="0" borderId="10" xfId="0" applyNumberFormat="1" applyFont="1" applyBorder="1" applyAlignment="1">
      <alignment horizontal="center"/>
    </xf>
    <xf numFmtId="3" fontId="3" fillId="0" borderId="10" xfId="0" applyNumberFormat="1" applyFont="1" applyFill="1" applyBorder="1" applyAlignment="1">
      <alignment horizontal="center"/>
    </xf>
    <xf numFmtId="0" fontId="23" fillId="0" borderId="0" xfId="0" applyFont="1" applyAlignment="1">
      <alignment/>
    </xf>
    <xf numFmtId="0" fontId="3" fillId="0" borderId="11" xfId="0" applyNumberFormat="1" applyFont="1" applyBorder="1" applyAlignment="1">
      <alignment/>
    </xf>
    <xf numFmtId="0" fontId="4" fillId="0" borderId="0" xfId="0" applyFont="1" applyAlignment="1">
      <alignment horizontal="center"/>
    </xf>
    <xf numFmtId="3" fontId="3" fillId="0" borderId="12" xfId="0" applyNumberFormat="1" applyFont="1" applyBorder="1" applyAlignment="1">
      <alignment horizontal="center" vertical="center"/>
    </xf>
    <xf numFmtId="3" fontId="3" fillId="0" borderId="11" xfId="0" applyNumberFormat="1" applyFont="1" applyFill="1" applyBorder="1" applyAlignment="1">
      <alignment horizontal="center" vertical="center"/>
    </xf>
    <xf numFmtId="3" fontId="3" fillId="0" borderId="11" xfId="0" applyNumberFormat="1" applyFont="1" applyBorder="1" applyAlignment="1">
      <alignment horizontal="center" vertical="center"/>
    </xf>
    <xf numFmtId="3" fontId="3" fillId="0" borderId="11" xfId="0" applyNumberFormat="1" applyFont="1" applyBorder="1" applyAlignment="1" quotePrefix="1">
      <alignment horizontal="center" vertical="center"/>
    </xf>
    <xf numFmtId="3" fontId="3" fillId="0" borderId="11" xfId="0" applyNumberFormat="1" applyFont="1" applyFill="1" applyBorder="1" applyAlignment="1" quotePrefix="1">
      <alignment horizontal="center" vertical="center"/>
    </xf>
    <xf numFmtId="3" fontId="3" fillId="0" borderId="13" xfId="0" applyNumberFormat="1" applyFont="1" applyBorder="1" applyAlignment="1">
      <alignment horizontal="center" vertical="center"/>
    </xf>
    <xf numFmtId="0" fontId="23" fillId="0" borderId="0" xfId="0" applyFont="1" applyFill="1" applyAlignment="1">
      <alignment horizontal="left" readingOrder="1"/>
    </xf>
    <xf numFmtId="0" fontId="3" fillId="0" borderId="0" xfId="0" applyFont="1" applyFill="1" applyAlignment="1">
      <alignment wrapText="1"/>
    </xf>
    <xf numFmtId="2" fontId="3" fillId="0" borderId="0" xfId="0" applyNumberFormat="1" applyFont="1" applyAlignment="1">
      <alignment/>
    </xf>
    <xf numFmtId="0" fontId="3" fillId="0" borderId="11" xfId="0" applyFont="1" applyFill="1" applyBorder="1" applyAlignment="1">
      <alignment horizontal="left" wrapText="1"/>
    </xf>
    <xf numFmtId="3" fontId="3" fillId="0" borderId="11" xfId="0" applyNumberFormat="1" applyFont="1" applyBorder="1" applyAlignment="1">
      <alignment horizontal="center" vertical="center" wrapText="1"/>
    </xf>
    <xf numFmtId="0" fontId="3" fillId="0" borderId="10" xfId="0" applyFont="1" applyFill="1" applyBorder="1" applyAlignment="1">
      <alignment horizontal="center" vertical="center" wrapText="1"/>
    </xf>
    <xf numFmtId="0" fontId="25" fillId="0" borderId="0" xfId="0" applyFont="1" applyAlignment="1">
      <alignment/>
    </xf>
    <xf numFmtId="0" fontId="4" fillId="0" borderId="0" xfId="0" applyFont="1" applyFill="1" applyBorder="1" applyAlignment="1">
      <alignment horizontal="center"/>
    </xf>
    <xf numFmtId="173" fontId="4" fillId="0" borderId="0" xfId="52" applyNumberFormat="1" applyFont="1" applyFill="1" applyBorder="1" applyAlignment="1">
      <alignment/>
    </xf>
    <xf numFmtId="9" fontId="4" fillId="0" borderId="0" xfId="52" applyFont="1" applyFill="1" applyBorder="1" applyAlignment="1">
      <alignment/>
    </xf>
    <xf numFmtId="173" fontId="3" fillId="0" borderId="0" xfId="0" applyNumberFormat="1" applyFont="1" applyBorder="1" applyAlignment="1">
      <alignment/>
    </xf>
    <xf numFmtId="0" fontId="3" fillId="0" borderId="0" xfId="0" applyFont="1" applyBorder="1" applyAlignment="1">
      <alignment/>
    </xf>
    <xf numFmtId="173" fontId="3" fillId="0" borderId="0" xfId="0" applyNumberFormat="1" applyFont="1" applyBorder="1" applyAlignment="1">
      <alignment/>
    </xf>
    <xf numFmtId="0" fontId="3" fillId="0" borderId="0" xfId="0" applyFont="1" applyBorder="1" applyAlignment="1">
      <alignment/>
    </xf>
    <xf numFmtId="9" fontId="3" fillId="0" borderId="0" xfId="52" applyFont="1" applyFill="1" applyBorder="1" applyAlignment="1">
      <alignment/>
    </xf>
    <xf numFmtId="173" fontId="3" fillId="0" borderId="0" xfId="52" applyNumberFormat="1" applyFont="1" applyFill="1" applyBorder="1" applyAlignment="1">
      <alignment/>
    </xf>
    <xf numFmtId="3" fontId="3" fillId="0" borderId="0" xfId="0" applyNumberFormat="1" applyFont="1" applyFill="1" applyBorder="1" applyAlignment="1">
      <alignment horizontal="right" vertical="center" indent="1"/>
    </xf>
    <xf numFmtId="173" fontId="3" fillId="0" borderId="0" xfId="0" applyNumberFormat="1" applyFont="1" applyFill="1" applyBorder="1" applyAlignment="1">
      <alignment horizontal="right" vertical="center" indent="1"/>
    </xf>
    <xf numFmtId="0" fontId="3" fillId="0" borderId="0" xfId="0" applyFont="1" applyBorder="1" applyAlignment="1">
      <alignment horizontal="right" vertical="center" indent="1"/>
    </xf>
    <xf numFmtId="173" fontId="3" fillId="0" borderId="0" xfId="0" applyNumberFormat="1" applyFont="1" applyBorder="1" applyAlignment="1">
      <alignment horizontal="right" vertical="center" indent="1"/>
    </xf>
    <xf numFmtId="3" fontId="3" fillId="0" borderId="0" xfId="0" applyNumberFormat="1" applyFont="1" applyBorder="1" applyAlignment="1">
      <alignment horizontal="right" vertical="center" indent="1"/>
    </xf>
    <xf numFmtId="0" fontId="3" fillId="0" borderId="14" xfId="0" applyFont="1" applyFill="1" applyBorder="1" applyAlignment="1">
      <alignment horizontal="center" vertical="center" wrapText="1"/>
    </xf>
    <xf numFmtId="173" fontId="3" fillId="0" borderId="14" xfId="0" applyNumberFormat="1" applyFont="1" applyFill="1" applyBorder="1" applyAlignment="1">
      <alignment horizontal="center" vertical="center" wrapText="1"/>
    </xf>
    <xf numFmtId="0" fontId="3" fillId="0" borderId="14" xfId="0" applyFont="1" applyBorder="1" applyAlignment="1">
      <alignment horizontal="center" vertical="center" wrapText="1"/>
    </xf>
    <xf numFmtId="173" fontId="3" fillId="0" borderId="14" xfId="0" applyNumberFormat="1" applyFont="1" applyBorder="1" applyAlignment="1">
      <alignment horizontal="center" vertical="center" wrapText="1"/>
    </xf>
    <xf numFmtId="0" fontId="3" fillId="0" borderId="15" xfId="0" applyFont="1" applyFill="1" applyBorder="1" applyAlignment="1">
      <alignment horizontal="center" vertical="center" wrapText="1"/>
    </xf>
    <xf numFmtId="3" fontId="3" fillId="0" borderId="16" xfId="0" applyNumberFormat="1" applyFont="1" applyFill="1" applyBorder="1" applyAlignment="1">
      <alignment horizontal="right" vertical="center" indent="1"/>
    </xf>
    <xf numFmtId="173" fontId="3" fillId="0" borderId="17" xfId="0" applyNumberFormat="1" applyFont="1" applyFill="1" applyBorder="1" applyAlignment="1">
      <alignment horizontal="right" vertical="center" indent="1"/>
    </xf>
    <xf numFmtId="173" fontId="3" fillId="0" borderId="17" xfId="0" applyNumberFormat="1" applyFont="1" applyBorder="1" applyAlignment="1">
      <alignment horizontal="right" vertical="center" indent="1"/>
    </xf>
    <xf numFmtId="173" fontId="3" fillId="0" borderId="18" xfId="0" applyNumberFormat="1" applyFont="1" applyFill="1" applyBorder="1" applyAlignment="1">
      <alignment horizontal="center" vertical="center" wrapText="1"/>
    </xf>
    <xf numFmtId="3" fontId="3" fillId="0" borderId="16" xfId="0" applyNumberFormat="1" applyFont="1" applyBorder="1" applyAlignment="1">
      <alignment horizontal="right" vertical="center" indent="1"/>
    </xf>
    <xf numFmtId="173" fontId="3" fillId="0" borderId="17" xfId="0" applyNumberFormat="1" applyFont="1" applyBorder="1" applyAlignment="1">
      <alignment horizontal="right" vertical="center" indent="1"/>
    </xf>
    <xf numFmtId="0" fontId="3" fillId="0" borderId="19" xfId="0" applyFont="1" applyFill="1" applyBorder="1" applyAlignment="1">
      <alignment/>
    </xf>
    <xf numFmtId="0" fontId="23" fillId="0" borderId="0" xfId="0" applyFont="1" applyFill="1" applyAlignment="1">
      <alignment/>
    </xf>
    <xf numFmtId="0" fontId="4" fillId="0" borderId="0" xfId="0" applyNumberFormat="1" applyFont="1" applyFill="1" applyAlignment="1">
      <alignment/>
    </xf>
    <xf numFmtId="173" fontId="4" fillId="0" borderId="0" xfId="0" applyNumberFormat="1" applyFont="1" applyFill="1" applyAlignment="1">
      <alignment/>
    </xf>
    <xf numFmtId="0" fontId="3" fillId="0" borderId="0" xfId="0" applyFont="1" applyAlignment="1">
      <alignment wrapText="1"/>
    </xf>
    <xf numFmtId="173" fontId="3" fillId="0" borderId="20" xfId="0" applyNumberFormat="1" applyFont="1" applyFill="1" applyBorder="1" applyAlignment="1">
      <alignment horizontal="right" vertical="center" indent="1"/>
    </xf>
    <xf numFmtId="0" fontId="3" fillId="0" borderId="20" xfId="0" applyFont="1" applyFill="1" applyBorder="1" applyAlignment="1">
      <alignment horizontal="right" vertical="center" indent="1"/>
    </xf>
    <xf numFmtId="173" fontId="3" fillId="0" borderId="21" xfId="0" applyNumberFormat="1" applyFont="1" applyFill="1" applyBorder="1" applyAlignment="1">
      <alignment horizontal="right" vertical="center" indent="1"/>
    </xf>
    <xf numFmtId="0" fontId="3" fillId="0" borderId="0" xfId="0" applyFont="1" applyFill="1" applyBorder="1" applyAlignment="1">
      <alignment horizontal="right" vertical="center" indent="1"/>
    </xf>
    <xf numFmtId="173" fontId="3" fillId="0" borderId="22" xfId="0" applyNumberFormat="1" applyFont="1" applyFill="1" applyBorder="1" applyAlignment="1">
      <alignment horizontal="right" vertical="center" indent="1"/>
    </xf>
    <xf numFmtId="3" fontId="3" fillId="0" borderId="23" xfId="0" applyNumberFormat="1" applyFont="1" applyFill="1" applyBorder="1" applyAlignment="1">
      <alignment horizontal="right" vertical="center" indent="1"/>
    </xf>
    <xf numFmtId="3" fontId="3" fillId="0" borderId="24" xfId="0" applyNumberFormat="1" applyFont="1" applyFill="1" applyBorder="1" applyAlignment="1">
      <alignment horizontal="right" vertical="center" indent="1"/>
    </xf>
    <xf numFmtId="3" fontId="3" fillId="0" borderId="20" xfId="0" applyNumberFormat="1" applyFont="1" applyFill="1" applyBorder="1" applyAlignment="1">
      <alignment horizontal="right" vertical="center" indent="1"/>
    </xf>
    <xf numFmtId="0" fontId="3" fillId="0" borderId="25" xfId="0" applyNumberFormat="1" applyFont="1" applyFill="1" applyBorder="1" applyAlignment="1">
      <alignment horizontal="center" vertical="center" wrapText="1"/>
    </xf>
    <xf numFmtId="0" fontId="3" fillId="0" borderId="25" xfId="52" applyNumberFormat="1" applyFont="1" applyFill="1" applyBorder="1" applyAlignment="1">
      <alignment horizontal="center" vertical="center" wrapText="1"/>
    </xf>
    <xf numFmtId="173" fontId="3" fillId="0" borderId="25" xfId="0" applyNumberFormat="1" applyFont="1" applyFill="1" applyBorder="1" applyAlignment="1">
      <alignment horizontal="center" vertical="center" wrapText="1"/>
    </xf>
    <xf numFmtId="1" fontId="3" fillId="0" borderId="25" xfId="0" applyNumberFormat="1" applyFont="1" applyFill="1" applyBorder="1" applyAlignment="1">
      <alignment horizontal="center" vertical="center" wrapText="1"/>
    </xf>
    <xf numFmtId="0" fontId="3" fillId="0" borderId="23" xfId="0" applyNumberFormat="1" applyFont="1" applyFill="1" applyBorder="1" applyAlignment="1" quotePrefix="1">
      <alignment vertical="center" wrapText="1"/>
    </xf>
    <xf numFmtId="0" fontId="3" fillId="0" borderId="24" xfId="0" applyNumberFormat="1" applyFont="1" applyFill="1" applyBorder="1" applyAlignment="1">
      <alignment vertical="center" wrapText="1"/>
    </xf>
    <xf numFmtId="0" fontId="3" fillId="0" borderId="0" xfId="0" applyFont="1" applyFill="1" applyBorder="1" applyAlignment="1">
      <alignment vertical="center" wrapText="1"/>
    </xf>
    <xf numFmtId="0" fontId="3" fillId="0" borderId="24" xfId="0" applyNumberFormat="1" applyFont="1" applyFill="1" applyBorder="1" applyAlignment="1" quotePrefix="1">
      <alignment vertical="center" wrapText="1"/>
    </xf>
    <xf numFmtId="0" fontId="3" fillId="0" borderId="0" xfId="0" applyNumberFormat="1" applyFont="1" applyFill="1" applyBorder="1" applyAlignment="1" quotePrefix="1">
      <alignment vertical="center" wrapText="1"/>
    </xf>
    <xf numFmtId="0" fontId="3" fillId="0" borderId="24" xfId="0" applyFont="1" applyFill="1" applyBorder="1" applyAlignment="1">
      <alignment vertical="center" wrapText="1"/>
    </xf>
    <xf numFmtId="0" fontId="3" fillId="0" borderId="0" xfId="0" applyNumberFormat="1" applyFont="1" applyFill="1" applyBorder="1" applyAlignment="1">
      <alignment vertical="center" wrapText="1"/>
    </xf>
    <xf numFmtId="0" fontId="28" fillId="0" borderId="0" xfId="0" applyFont="1" applyBorder="1" applyAlignment="1">
      <alignment/>
    </xf>
    <xf numFmtId="0" fontId="28" fillId="0" borderId="0" xfId="0" applyFont="1" applyAlignment="1">
      <alignment/>
    </xf>
    <xf numFmtId="0" fontId="28" fillId="0" borderId="0" xfId="0" applyFont="1" applyAlignment="1">
      <alignment horizontal="left" readingOrder="1"/>
    </xf>
    <xf numFmtId="0" fontId="28" fillId="0" borderId="0" xfId="0" applyFont="1" applyFill="1" applyAlignment="1">
      <alignment/>
    </xf>
    <xf numFmtId="0" fontId="29" fillId="0" borderId="24" xfId="0" applyFont="1" applyFill="1" applyBorder="1" applyAlignment="1">
      <alignment vertical="center" wrapText="1"/>
    </xf>
    <xf numFmtId="3" fontId="29" fillId="0" borderId="24" xfId="0" applyNumberFormat="1" applyFont="1" applyFill="1" applyBorder="1" applyAlignment="1">
      <alignment horizontal="right" vertical="center" indent="1"/>
    </xf>
    <xf numFmtId="0" fontId="29" fillId="0" borderId="0" xfId="0" applyFont="1" applyFill="1" applyBorder="1" applyAlignment="1">
      <alignment horizontal="right" vertical="center" indent="1"/>
    </xf>
    <xf numFmtId="3" fontId="29" fillId="0" borderId="0" xfId="0" applyNumberFormat="1" applyFont="1" applyFill="1" applyBorder="1" applyAlignment="1">
      <alignment horizontal="right" vertical="center" indent="1"/>
    </xf>
    <xf numFmtId="173" fontId="29" fillId="0" borderId="0" xfId="0" applyNumberFormat="1" applyFont="1" applyFill="1" applyBorder="1" applyAlignment="1">
      <alignment horizontal="right" vertical="center" indent="1"/>
    </xf>
    <xf numFmtId="0" fontId="29" fillId="0" borderId="0" xfId="0" applyNumberFormat="1" applyFont="1" applyFill="1" applyBorder="1" applyAlignment="1" quotePrefix="1">
      <alignment horizontal="right" vertical="center" indent="1"/>
    </xf>
    <xf numFmtId="0" fontId="29" fillId="0" borderId="22" xfId="0" applyFont="1" applyFill="1" applyBorder="1" applyAlignment="1">
      <alignment horizontal="right" vertical="center" indent="1"/>
    </xf>
    <xf numFmtId="0" fontId="28" fillId="0" borderId="24" xfId="0" applyNumberFormat="1" applyFont="1" applyFill="1" applyBorder="1" applyAlignment="1">
      <alignment vertical="center" wrapText="1"/>
    </xf>
    <xf numFmtId="3" fontId="28" fillId="0" borderId="24" xfId="0" applyNumberFormat="1" applyFont="1" applyFill="1" applyBorder="1" applyAlignment="1">
      <alignment horizontal="right" vertical="center" indent="1"/>
    </xf>
    <xf numFmtId="173" fontId="28" fillId="0" borderId="0" xfId="0" applyNumberFormat="1" applyFont="1" applyFill="1" applyBorder="1" applyAlignment="1" quotePrefix="1">
      <alignment horizontal="right" vertical="center" indent="1"/>
    </xf>
    <xf numFmtId="3" fontId="28" fillId="0" borderId="0" xfId="0" applyNumberFormat="1" applyFont="1" applyFill="1" applyBorder="1" applyAlignment="1">
      <alignment horizontal="right" vertical="center" indent="1"/>
    </xf>
    <xf numFmtId="173" fontId="28" fillId="0" borderId="0" xfId="0" applyNumberFormat="1" applyFont="1" applyFill="1" applyBorder="1" applyAlignment="1">
      <alignment horizontal="right" vertical="center" indent="1"/>
    </xf>
    <xf numFmtId="0" fontId="28" fillId="0" borderId="0" xfId="0" applyFont="1" applyFill="1" applyBorder="1" applyAlignment="1">
      <alignment horizontal="right" vertical="center" indent="1"/>
    </xf>
    <xf numFmtId="0" fontId="28" fillId="0" borderId="22" xfId="0" applyFont="1" applyFill="1" applyBorder="1" applyAlignment="1">
      <alignment horizontal="right" vertical="center" indent="1"/>
    </xf>
    <xf numFmtId="0" fontId="28" fillId="0" borderId="19" xfId="0" applyFont="1" applyFill="1" applyBorder="1" applyAlignment="1">
      <alignment/>
    </xf>
    <xf numFmtId="0" fontId="4" fillId="0" borderId="13" xfId="0" applyFont="1" applyBorder="1" applyAlignment="1">
      <alignment horizontal="left"/>
    </xf>
    <xf numFmtId="3" fontId="28" fillId="0" borderId="16" xfId="0" applyNumberFormat="1" applyFont="1" applyFill="1" applyBorder="1" applyAlignment="1">
      <alignment horizontal="right" vertical="center" indent="1"/>
    </xf>
    <xf numFmtId="173" fontId="28" fillId="0" borderId="17" xfId="0" applyNumberFormat="1" applyFont="1" applyFill="1" applyBorder="1" applyAlignment="1">
      <alignment horizontal="right" vertical="center" indent="1"/>
    </xf>
    <xf numFmtId="3" fontId="28" fillId="0" borderId="16" xfId="0" applyNumberFormat="1" applyFont="1" applyBorder="1" applyAlignment="1">
      <alignment horizontal="right" vertical="center" indent="1"/>
    </xf>
    <xf numFmtId="173" fontId="28" fillId="0" borderId="0" xfId="0" applyNumberFormat="1" applyFont="1" applyBorder="1" applyAlignment="1">
      <alignment horizontal="right" vertical="center" indent="1"/>
    </xf>
    <xf numFmtId="3" fontId="28" fillId="0" borderId="0" xfId="0" applyNumberFormat="1" applyFont="1" applyBorder="1" applyAlignment="1">
      <alignment horizontal="right" vertical="center" indent="1"/>
    </xf>
    <xf numFmtId="173" fontId="28" fillId="0" borderId="17" xfId="0" applyNumberFormat="1" applyFont="1" applyBorder="1" applyAlignment="1">
      <alignment horizontal="right" vertical="center" indent="1"/>
    </xf>
    <xf numFmtId="0" fontId="4" fillId="0" borderId="10" xfId="0" applyFont="1" applyBorder="1" applyAlignment="1">
      <alignment horizontal="center"/>
    </xf>
    <xf numFmtId="0" fontId="4" fillId="0" borderId="11" xfId="0" applyFont="1" applyFill="1" applyBorder="1" applyAlignment="1">
      <alignment horizontal="center"/>
    </xf>
    <xf numFmtId="0" fontId="4" fillId="0" borderId="10" xfId="0" applyFont="1" applyFill="1" applyBorder="1" applyAlignment="1">
      <alignment horizontal="center"/>
    </xf>
    <xf numFmtId="0" fontId="4" fillId="0" borderId="10" xfId="0" applyFont="1" applyFill="1" applyBorder="1" applyAlignment="1" quotePrefix="1">
      <alignment horizontal="center"/>
    </xf>
    <xf numFmtId="3" fontId="4" fillId="0" borderId="13" xfId="0" applyNumberFormat="1" applyFont="1" applyBorder="1" applyAlignment="1">
      <alignment horizontal="center" vertical="center" wrapText="1"/>
    </xf>
    <xf numFmtId="0" fontId="4" fillId="0" borderId="26" xfId="0" applyFont="1" applyBorder="1" applyAlignment="1">
      <alignment/>
    </xf>
    <xf numFmtId="0" fontId="4" fillId="0" borderId="27" xfId="0" applyFont="1" applyBorder="1" applyAlignment="1">
      <alignment/>
    </xf>
    <xf numFmtId="3" fontId="4" fillId="0" borderId="26" xfId="0" applyNumberFormat="1" applyFont="1" applyBorder="1" applyAlignment="1">
      <alignment horizontal="center"/>
    </xf>
    <xf numFmtId="3" fontId="4" fillId="0" borderId="10" xfId="0" applyNumberFormat="1" applyFont="1" applyBorder="1" applyAlignment="1">
      <alignment horizontal="center"/>
    </xf>
    <xf numFmtId="3" fontId="4" fillId="0" borderId="0" xfId="0" applyNumberFormat="1" applyFont="1" applyAlignment="1">
      <alignment/>
    </xf>
    <xf numFmtId="0" fontId="3" fillId="0" borderId="24" xfId="0" applyFont="1" applyFill="1" applyBorder="1" applyAlignment="1">
      <alignment/>
    </xf>
    <xf numFmtId="0" fontId="28" fillId="0" borderId="0" xfId="0" applyFont="1" applyBorder="1" applyAlignment="1">
      <alignment vertical="center" wrapText="1"/>
    </xf>
    <xf numFmtId="0" fontId="30" fillId="0" borderId="0" xfId="0" applyFont="1" applyAlignment="1">
      <alignment vertical="center" wrapText="1"/>
    </xf>
    <xf numFmtId="0" fontId="3" fillId="0" borderId="10" xfId="0" applyFont="1" applyBorder="1" applyAlignment="1">
      <alignment vertical="center"/>
    </xf>
    <xf numFmtId="0" fontId="27" fillId="0" borderId="28" xfId="0" applyFont="1" applyBorder="1" applyAlignment="1">
      <alignment horizontal="left" vertical="center" wrapText="1"/>
    </xf>
    <xf numFmtId="0" fontId="27" fillId="0" borderId="29" xfId="0" applyFont="1" applyBorder="1" applyAlignment="1">
      <alignment horizontal="left" vertical="center" wrapText="1"/>
    </xf>
    <xf numFmtId="0" fontId="27" fillId="0" borderId="30" xfId="0" applyFont="1" applyBorder="1" applyAlignment="1">
      <alignment horizontal="left" vertical="center" wrapText="1"/>
    </xf>
    <xf numFmtId="0" fontId="26" fillId="24" borderId="24" xfId="0" applyFont="1" applyFill="1" applyBorder="1" applyAlignment="1">
      <alignment horizontal="left" vertical="center" wrapText="1"/>
    </xf>
    <xf numFmtId="0" fontId="26" fillId="24" borderId="0" xfId="0" applyFont="1" applyFill="1" applyBorder="1" applyAlignment="1">
      <alignment horizontal="left" vertical="center" wrapText="1"/>
    </xf>
    <xf numFmtId="0" fontId="26" fillId="24" borderId="22" xfId="0" applyFont="1" applyFill="1" applyBorder="1" applyAlignment="1">
      <alignment horizontal="left" vertical="center" wrapText="1"/>
    </xf>
    <xf numFmtId="0" fontId="26" fillId="24" borderId="24" xfId="0" applyFont="1" applyFill="1" applyBorder="1" applyAlignment="1">
      <alignment horizontal="left"/>
    </xf>
    <xf numFmtId="0" fontId="26" fillId="24" borderId="0" xfId="0" applyFont="1" applyFill="1" applyBorder="1" applyAlignment="1">
      <alignment horizontal="left"/>
    </xf>
    <xf numFmtId="0" fontId="26" fillId="24" borderId="22" xfId="0" applyFont="1" applyFill="1" applyBorder="1" applyAlignment="1">
      <alignment horizontal="left"/>
    </xf>
    <xf numFmtId="0" fontId="27" fillId="24" borderId="24" xfId="0" applyFont="1" applyFill="1" applyBorder="1" applyAlignment="1">
      <alignment horizontal="left" vertical="center" wrapText="1"/>
    </xf>
    <xf numFmtId="0" fontId="27" fillId="24" borderId="0" xfId="0" applyFont="1" applyFill="1" applyBorder="1" applyAlignment="1">
      <alignment horizontal="left" vertical="center" wrapText="1"/>
    </xf>
    <xf numFmtId="0" fontId="27" fillId="24" borderId="22" xfId="0" applyFont="1" applyFill="1" applyBorder="1" applyAlignment="1">
      <alignment horizontal="left" vertical="center" wrapText="1"/>
    </xf>
    <xf numFmtId="0" fontId="33" fillId="20" borderId="26" xfId="0" applyFont="1" applyFill="1" applyBorder="1" applyAlignment="1">
      <alignment horizontal="center"/>
    </xf>
    <xf numFmtId="0" fontId="33" fillId="20" borderId="31" xfId="0" applyFont="1" applyFill="1" applyBorder="1" applyAlignment="1">
      <alignment horizontal="center"/>
    </xf>
    <xf numFmtId="0" fontId="33" fillId="20" borderId="27" xfId="0" applyFont="1" applyFill="1" applyBorder="1" applyAlignment="1">
      <alignment horizontal="center"/>
    </xf>
    <xf numFmtId="0" fontId="32" fillId="25" borderId="26" xfId="0" applyFont="1" applyFill="1" applyBorder="1" applyAlignment="1">
      <alignment horizontal="center"/>
    </xf>
    <xf numFmtId="0" fontId="32" fillId="25" borderId="31" xfId="0" applyFont="1" applyFill="1" applyBorder="1" applyAlignment="1">
      <alignment horizontal="center"/>
    </xf>
    <xf numFmtId="0" fontId="32" fillId="25" borderId="27" xfId="0" applyFont="1" applyFill="1" applyBorder="1" applyAlignment="1">
      <alignment horizontal="center"/>
    </xf>
    <xf numFmtId="0" fontId="27" fillId="24" borderId="28" xfId="0" applyFont="1" applyFill="1" applyBorder="1" applyAlignment="1">
      <alignment horizontal="left" vertical="center" wrapText="1"/>
    </xf>
    <xf numFmtId="0" fontId="27" fillId="24" borderId="29" xfId="0" applyFont="1" applyFill="1" applyBorder="1" applyAlignment="1">
      <alignment horizontal="left" vertical="center" wrapText="1"/>
    </xf>
    <xf numFmtId="0" fontId="27" fillId="24" borderId="30" xfId="0" applyFont="1" applyFill="1" applyBorder="1" applyAlignment="1">
      <alignment horizontal="left" vertical="center" wrapText="1"/>
    </xf>
    <xf numFmtId="0" fontId="26" fillId="24" borderId="23" xfId="0" applyFont="1" applyFill="1" applyBorder="1" applyAlignment="1">
      <alignment horizontal="left"/>
    </xf>
    <xf numFmtId="0" fontId="26" fillId="24" borderId="20" xfId="0" applyFont="1" applyFill="1" applyBorder="1" applyAlignment="1">
      <alignment horizontal="left"/>
    </xf>
    <xf numFmtId="0" fontId="26" fillId="24" borderId="21" xfId="0" applyFont="1" applyFill="1" applyBorder="1" applyAlignment="1">
      <alignment horizontal="left"/>
    </xf>
    <xf numFmtId="0" fontId="3" fillId="0" borderId="32" xfId="0" applyFont="1" applyFill="1" applyBorder="1" applyAlignment="1">
      <alignment horizontal="left"/>
    </xf>
    <xf numFmtId="0" fontId="25" fillId="0" borderId="0" xfId="0" applyFont="1" applyFill="1" applyBorder="1" applyAlignment="1">
      <alignment horizontal="left"/>
    </xf>
    <xf numFmtId="0" fontId="24" fillId="0" borderId="33" xfId="0" applyFont="1" applyFill="1" applyBorder="1" applyAlignment="1">
      <alignment horizontal="center"/>
    </xf>
    <xf numFmtId="9" fontId="24" fillId="0" borderId="34" xfId="52" applyFont="1" applyFill="1" applyBorder="1" applyAlignment="1">
      <alignment horizontal="center"/>
    </xf>
    <xf numFmtId="9" fontId="24" fillId="0" borderId="33" xfId="52" applyFont="1" applyFill="1" applyBorder="1" applyAlignment="1">
      <alignment horizontal="center"/>
    </xf>
    <xf numFmtId="9" fontId="24" fillId="0" borderId="35" xfId="52" applyFont="1" applyFill="1" applyBorder="1" applyAlignment="1">
      <alignment horizontal="center"/>
    </xf>
    <xf numFmtId="0" fontId="24" fillId="0" borderId="33" xfId="0" applyFont="1" applyBorder="1" applyAlignment="1">
      <alignment horizontal="center"/>
    </xf>
    <xf numFmtId="0" fontId="3" fillId="0" borderId="3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36" xfId="0" applyNumberFormat="1" applyFont="1" applyFill="1" applyBorder="1" applyAlignment="1">
      <alignment horizontal="left"/>
    </xf>
    <xf numFmtId="0" fontId="3" fillId="0" borderId="32" xfId="0" applyNumberFormat="1" applyFont="1" applyFill="1" applyBorder="1" applyAlignment="1">
      <alignment horizontal="left"/>
    </xf>
    <xf numFmtId="0" fontId="3" fillId="0" borderId="0" xfId="0" applyFont="1" applyBorder="1" applyAlignment="1">
      <alignment horizontal="lef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56"/>
          <c:w val="0.959"/>
          <c:h val="0.944"/>
        </c:manualLayout>
      </c:layout>
      <c:lineChart>
        <c:grouping val="standard"/>
        <c:varyColors val="0"/>
        <c:ser>
          <c:idx val="0"/>
          <c:order val="0"/>
          <c:tx>
            <c:strRef>
              <c:f>'Gra 1'!$A$5</c:f>
              <c:strCache>
                <c:ptCount val="1"/>
                <c:pt idx="0">
                  <c:v>Nombre de dossiers examinés (décisions rendues)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 1'!$B$4:$K$4</c:f>
              <c:numCache/>
            </c:numRef>
          </c:cat>
          <c:val>
            <c:numRef>
              <c:f>'Gra 1'!$B$5:$K$5</c:f>
              <c:numCache/>
            </c:numRef>
          </c:val>
          <c:smooth val="0"/>
        </c:ser>
        <c:ser>
          <c:idx val="1"/>
          <c:order val="1"/>
          <c:tx>
            <c:strRef>
              <c:f>'Gra 1'!$A$6</c:f>
              <c:strCache>
                <c:ptCount val="1"/>
                <c:pt idx="0">
                  <c:v>Candidats ayant obtenu une validation, même partielle</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 1'!$B$4:$K$4</c:f>
              <c:numCache/>
            </c:numRef>
          </c:cat>
          <c:val>
            <c:numRef>
              <c:f>'Gra 1'!$B$6:$K$6</c:f>
              <c:numCache/>
            </c:numRef>
          </c:val>
          <c:smooth val="0"/>
        </c:ser>
        <c:ser>
          <c:idx val="2"/>
          <c:order val="2"/>
          <c:tx>
            <c:strRef>
              <c:f>'Gra 1'!$A$7</c:f>
              <c:strCache>
                <c:ptCount val="1"/>
                <c:pt idx="0">
                  <c:v>Validations totales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 1'!$B$4:$K$4</c:f>
              <c:numCache/>
            </c:numRef>
          </c:cat>
          <c:val>
            <c:numRef>
              <c:f>'Gra 1'!$B$7:$K$7</c:f>
              <c:numCache/>
            </c:numRef>
          </c:val>
          <c:smooth val="0"/>
        </c:ser>
        <c:ser>
          <c:idx val="3"/>
          <c:order val="3"/>
          <c:tx>
            <c:strRef>
              <c:f>'Gra 1'!$A$8</c:f>
              <c:strCache>
                <c:ptCount val="1"/>
                <c:pt idx="0">
                  <c:v/>
                </c:pt>
              </c:strCache>
            </c:strRef>
          </c:tx>
          <c:spPr>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 1'!$B$4:$K$4</c:f>
              <c:numCache/>
            </c:numRef>
          </c:cat>
          <c:val>
            <c:numRef>
              <c:f>'Gra 1'!$B$8:$K$8</c:f>
              <c:numCache/>
            </c:numRef>
          </c:val>
          <c:smooth val="0"/>
        </c:ser>
        <c:ser>
          <c:idx val="4"/>
          <c:order val="4"/>
          <c:tx>
            <c:strRef>
              <c:f>'Gra 1'!$A$9</c:f>
              <c:strCache>
                <c:ptCount val="1"/>
                <c:pt idx="0">
                  <c:v/>
                </c:pt>
              </c:strCache>
            </c:strRef>
          </c:tx>
          <c:spPr>
            <a:ln w="381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 1'!$B$4:$K$4</c:f>
              <c:numCache/>
            </c:numRef>
          </c:cat>
          <c:val>
            <c:numRef>
              <c:f>'Gra 1'!$B$9:$K$9</c:f>
              <c:numCache/>
            </c:numRef>
          </c:val>
          <c:smooth val="0"/>
        </c:ser>
        <c:ser>
          <c:idx val="5"/>
          <c:order val="5"/>
          <c:tx>
            <c:strRef>
              <c:f>'Gra 1'!$A$10</c:f>
              <c:strCache>
                <c:ptCount val="1"/>
                <c:pt idx="0">
                  <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 1'!$B$4:$K$4</c:f>
              <c:numCache/>
            </c:numRef>
          </c:cat>
          <c:val>
            <c:numRef>
              <c:f>'Gra 1'!$B$10:$K$10</c:f>
              <c:numCache/>
            </c:numRef>
          </c:val>
          <c:smooth val="0"/>
        </c:ser>
        <c:marker val="1"/>
        <c:axId val="8851672"/>
        <c:axId val="12556185"/>
      </c:lineChart>
      <c:catAx>
        <c:axId val="8851672"/>
        <c:scaling>
          <c:orientation val="minMax"/>
        </c:scaling>
        <c:axPos val="b"/>
        <c:delete val="0"/>
        <c:numFmt formatCode="General" sourceLinked="1"/>
        <c:majorTickMark val="out"/>
        <c:minorTickMark val="none"/>
        <c:tickLblPos val="nextTo"/>
        <c:spPr>
          <a:ln w="3175">
            <a:solidFill>
              <a:srgbClr val="000000"/>
            </a:solidFill>
          </a:ln>
        </c:spPr>
        <c:crossAx val="12556185"/>
        <c:crosses val="autoZero"/>
        <c:auto val="1"/>
        <c:lblOffset val="100"/>
        <c:tickLblSkip val="1"/>
        <c:noMultiLvlLbl val="0"/>
      </c:catAx>
      <c:valAx>
        <c:axId val="12556185"/>
        <c:scaling>
          <c:orientation val="minMax"/>
        </c:scaling>
        <c:axPos val="l"/>
        <c:majorGridlines>
          <c:spPr>
            <a:ln w="12700">
              <a:solidFill>
                <a:srgbClr val="C0C0C0"/>
              </a:solidFill>
            </a:ln>
          </c:spPr>
        </c:majorGridlines>
        <c:delete val="0"/>
        <c:numFmt formatCode="General" sourceLinked="1"/>
        <c:majorTickMark val="out"/>
        <c:minorTickMark val="none"/>
        <c:tickLblPos val="nextTo"/>
        <c:spPr>
          <a:ln w="3175">
            <a:solidFill>
              <a:srgbClr val="000000"/>
            </a:solidFill>
          </a:ln>
        </c:spPr>
        <c:crossAx val="885167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5"/>
          <c:y val="0.00875"/>
          <c:w val="0.9485"/>
          <c:h val="0.97975"/>
        </c:manualLayout>
      </c:layout>
      <c:lineChart>
        <c:grouping val="standard"/>
        <c:varyColors val="0"/>
        <c:ser>
          <c:idx val="0"/>
          <c:order val="0"/>
          <c:tx>
            <c:strRef>
              <c:f>'Gra 3'!$A$5</c:f>
              <c:strCache>
                <c:ptCount val="1"/>
                <c:pt idx="0">
                  <c:v>CAP petite enfance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 3'!$B$4:$K$4</c:f>
              <c:numCache/>
            </c:numRef>
          </c:cat>
          <c:val>
            <c:numRef>
              <c:f>'Gra 3'!$B$5:$K$5</c:f>
              <c:numCache/>
            </c:numRef>
          </c:val>
          <c:smooth val="0"/>
        </c:ser>
        <c:ser>
          <c:idx val="1"/>
          <c:order val="1"/>
          <c:tx>
            <c:strRef>
              <c:f>'Gra 3'!$A$6</c:f>
              <c:strCache>
                <c:ptCount val="1"/>
                <c:pt idx="0">
                  <c:v>Diplôme d'État d'éducateur spécialisé (DEES)</c:v>
                </c:pt>
              </c:strCache>
            </c:strRef>
          </c:tx>
          <c:spPr>
            <a:ln w="381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 3'!$B$4:$K$4</c:f>
              <c:numCache/>
            </c:numRef>
          </c:cat>
          <c:val>
            <c:numRef>
              <c:f>'Gra 3'!$B$6:$K$6</c:f>
              <c:numCache/>
            </c:numRef>
          </c:val>
          <c:smooth val="0"/>
        </c:ser>
        <c:ser>
          <c:idx val="2"/>
          <c:order val="2"/>
          <c:tx>
            <c:strRef>
              <c:f>'Gra 3'!$A$7</c:f>
              <c:strCache>
                <c:ptCount val="1"/>
                <c:pt idx="0">
                  <c:v>Diplôme d'État de moniteur éducateur (DEME)</c:v>
                </c:pt>
              </c:strCache>
            </c:strRef>
          </c:tx>
          <c:spPr>
            <a:ln w="381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 3'!$B$4:$K$4</c:f>
              <c:numCache/>
            </c:numRef>
          </c:cat>
          <c:val>
            <c:numRef>
              <c:f>'Gra 3'!$B$7:$K$7</c:f>
              <c:numCache/>
            </c:numRef>
          </c:val>
          <c:smooth val="0"/>
        </c:ser>
        <c:ser>
          <c:idx val="3"/>
          <c:order val="3"/>
          <c:tx>
            <c:strRef>
              <c:f>'Gra 3'!$A$8</c:f>
              <c:strCache>
                <c:ptCount val="1"/>
                <c:pt idx="0">
                  <c:v>Brevet professionnel (BP) coiffure (2 options)</c:v>
                </c:pt>
              </c:strCache>
            </c:strRef>
          </c:tx>
          <c:spPr>
            <a:ln w="381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 3'!$B$4:$K$4</c:f>
              <c:numCache/>
            </c:numRef>
          </c:cat>
          <c:val>
            <c:numRef>
              <c:f>'Gra 3'!$B$8:$K$8</c:f>
              <c:numCache/>
            </c:numRef>
          </c:val>
          <c:smooth val="0"/>
        </c:ser>
        <c:ser>
          <c:idx val="4"/>
          <c:order val="4"/>
          <c:tx>
            <c:strRef>
              <c:f>'Gra 3'!$A$9</c:f>
              <c:strCache>
                <c:ptCount val="1"/>
                <c:pt idx="0">
                  <c:v>Bac professionnel secrétariat</c:v>
                </c:pt>
              </c:strCache>
            </c:strRef>
          </c:tx>
          <c:spPr>
            <a:ln w="38100">
              <a:solidFill>
                <a:srgbClr val="96969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 3'!$B$4:$K$4</c:f>
              <c:numCache/>
            </c:numRef>
          </c:cat>
          <c:val>
            <c:numRef>
              <c:f>'Gra 3'!$B$9:$K$9</c:f>
              <c:numCache/>
            </c:numRef>
          </c:val>
          <c:smooth val="0"/>
        </c:ser>
        <c:ser>
          <c:idx val="5"/>
          <c:order val="5"/>
          <c:tx>
            <c:strRef>
              <c:f>'Gra 3'!$A$10</c:f>
              <c:strCache>
                <c:ptCount val="1"/>
                <c:pt idx="0">
                  <c:v>BTS assistant de direction puis assistant de manager </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 3'!$B$4:$K$4</c:f>
              <c:numCache/>
            </c:numRef>
          </c:cat>
          <c:val>
            <c:numRef>
              <c:f>'Gra 3'!$B$10:$K$10</c:f>
              <c:numCache/>
            </c:numRef>
          </c:val>
          <c:smooth val="0"/>
        </c:ser>
        <c:marker val="1"/>
        <c:axId val="45896802"/>
        <c:axId val="10418035"/>
      </c:lineChart>
      <c:catAx>
        <c:axId val="45896802"/>
        <c:scaling>
          <c:orientation val="minMax"/>
        </c:scaling>
        <c:axPos val="b"/>
        <c:delete val="0"/>
        <c:numFmt formatCode="General" sourceLinked="1"/>
        <c:majorTickMark val="out"/>
        <c:minorTickMark val="none"/>
        <c:tickLblPos val="nextTo"/>
        <c:spPr>
          <a:ln w="3175">
            <a:solidFill>
              <a:srgbClr val="000000"/>
            </a:solidFill>
          </a:ln>
        </c:spPr>
        <c:crossAx val="10418035"/>
        <c:crosses val="autoZero"/>
        <c:auto val="1"/>
        <c:lblOffset val="100"/>
        <c:tickLblSkip val="1"/>
        <c:noMultiLvlLbl val="0"/>
      </c:catAx>
      <c:valAx>
        <c:axId val="10418035"/>
        <c:scaling>
          <c:orientation val="minMax"/>
        </c:scaling>
        <c:axPos val="l"/>
        <c:majorGridlines>
          <c:spPr>
            <a:ln w="12700">
              <a:solidFill>
                <a:srgbClr val="C0C0C0"/>
              </a:solidFill>
            </a:ln>
          </c:spPr>
        </c:majorGridlines>
        <c:delete val="0"/>
        <c:numFmt formatCode="General" sourceLinked="1"/>
        <c:majorTickMark val="out"/>
        <c:minorTickMark val="none"/>
        <c:tickLblPos val="nextTo"/>
        <c:spPr>
          <a:ln w="3175">
            <a:solidFill>
              <a:srgbClr val="000000"/>
            </a:solidFill>
          </a:ln>
        </c:spPr>
        <c:crossAx val="4589680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0.42125</cdr:x>
      <cdr:y>0.28325</cdr:y>
    </cdr:from>
    <cdr:to>
      <cdr:x>0.715</cdr:x>
      <cdr:y>0.374</cdr:y>
    </cdr:to>
    <cdr:sp>
      <cdr:nvSpPr>
        <cdr:cNvPr id="1" name="Text Box 1"/>
        <cdr:cNvSpPr txBox="1">
          <a:spLocks noChangeArrowheads="1"/>
        </cdr:cNvSpPr>
      </cdr:nvSpPr>
      <cdr:spPr>
        <a:xfrm>
          <a:off x="2200275" y="1047750"/>
          <a:ext cx="1543050" cy="333375"/>
        </a:xfrm>
        <a:prstGeom prst="rect">
          <a:avLst/>
        </a:prstGeom>
        <a:noFill/>
        <a:ln w="9525" cmpd="sng">
          <a:noFill/>
        </a:ln>
      </cdr:spPr>
      <cdr:txBody>
        <a:bodyPr vertOverflow="clip" wrap="square" lIns="27432" tIns="22860" rIns="0" bIns="0"/>
        <a:p>
          <a:pPr algn="l">
            <a:defRPr/>
          </a:pPr>
          <a:r>
            <a:rPr lang="en-US" cap="none" sz="800" b="0" i="0" u="none" baseline="0">
              <a:latin typeface="Arial"/>
              <a:ea typeface="Arial"/>
              <a:cs typeface="Arial"/>
            </a:rPr>
            <a:t>Candidats ayant obtenu une validation</a:t>
          </a:r>
        </a:p>
      </cdr:txBody>
    </cdr:sp>
  </cdr:relSizeAnchor>
  <cdr:relSizeAnchor xmlns:cdr="http://schemas.openxmlformats.org/drawingml/2006/chartDrawing">
    <cdr:from>
      <cdr:x>0.512</cdr:x>
      <cdr:y>0.479</cdr:y>
    </cdr:from>
    <cdr:to>
      <cdr:x>0.78275</cdr:x>
      <cdr:y>0.54975</cdr:y>
    </cdr:to>
    <cdr:sp>
      <cdr:nvSpPr>
        <cdr:cNvPr id="2" name="Text Box 2"/>
        <cdr:cNvSpPr txBox="1">
          <a:spLocks noChangeArrowheads="1"/>
        </cdr:cNvSpPr>
      </cdr:nvSpPr>
      <cdr:spPr>
        <a:xfrm>
          <a:off x="2676525" y="1771650"/>
          <a:ext cx="1419225" cy="266700"/>
        </a:xfrm>
        <a:prstGeom prst="rect">
          <a:avLst/>
        </a:prstGeom>
        <a:noFill/>
        <a:ln w="9525" cmpd="sng">
          <a:noFill/>
        </a:ln>
      </cdr:spPr>
      <cdr:txBody>
        <a:bodyPr vertOverflow="clip" wrap="square" lIns="27432" tIns="22860" rIns="0" bIns="0"/>
        <a:p>
          <a:pPr algn="l">
            <a:defRPr/>
          </a:pPr>
          <a:r>
            <a:rPr lang="en-US" cap="none" sz="800" b="0" i="0" u="none" baseline="0">
              <a:latin typeface="Arial"/>
              <a:ea typeface="Arial"/>
              <a:cs typeface="Arial"/>
            </a:rPr>
            <a:t>dont validations complètes</a:t>
          </a:r>
        </a:p>
      </cdr:txBody>
    </cdr:sp>
  </cdr:relSizeAnchor>
  <cdr:relSizeAnchor xmlns:cdr="http://schemas.openxmlformats.org/drawingml/2006/chartDrawing">
    <cdr:from>
      <cdr:x>0.357</cdr:x>
      <cdr:y>0.10725</cdr:y>
    </cdr:from>
    <cdr:to>
      <cdr:x>0.53575</cdr:x>
      <cdr:y>0.1815</cdr:y>
    </cdr:to>
    <cdr:sp>
      <cdr:nvSpPr>
        <cdr:cNvPr id="3" name="Text Box 3"/>
        <cdr:cNvSpPr txBox="1">
          <a:spLocks noChangeArrowheads="1"/>
        </cdr:cNvSpPr>
      </cdr:nvSpPr>
      <cdr:spPr>
        <a:xfrm>
          <a:off x="1866900" y="390525"/>
          <a:ext cx="933450" cy="276225"/>
        </a:xfrm>
        <a:prstGeom prst="rect">
          <a:avLst/>
        </a:prstGeom>
        <a:noFill/>
        <a:ln w="9525" cmpd="sng">
          <a:noFill/>
        </a:ln>
      </cdr:spPr>
      <cdr:txBody>
        <a:bodyPr vertOverflow="clip" wrap="square" lIns="27432" tIns="22860" rIns="0" bIns="0"/>
        <a:p>
          <a:pPr algn="l">
            <a:defRPr/>
          </a:pPr>
          <a:r>
            <a:rPr lang="en-US" cap="none" sz="800" b="0" i="0" u="none" baseline="0">
              <a:latin typeface="Arial"/>
              <a:ea typeface="Arial"/>
              <a:cs typeface="Arial"/>
            </a:rPr>
            <a:t>Dossiers examinés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11</xdr:row>
      <xdr:rowOff>76200</xdr:rowOff>
    </xdr:from>
    <xdr:to>
      <xdr:col>6</xdr:col>
      <xdr:colOff>361950</xdr:colOff>
      <xdr:row>34</xdr:row>
      <xdr:rowOff>66675</xdr:rowOff>
    </xdr:to>
    <xdr:graphicFrame>
      <xdr:nvGraphicFramePr>
        <xdr:cNvPr id="1" name="Chart 2"/>
        <xdr:cNvGraphicFramePr/>
      </xdr:nvGraphicFramePr>
      <xdr:xfrm>
        <a:off x="133350" y="1695450"/>
        <a:ext cx="5238750" cy="37052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0.6185</cdr:x>
      <cdr:y>0.07525</cdr:y>
    </cdr:from>
    <cdr:to>
      <cdr:x>0.7795</cdr:x>
      <cdr:y>0.125</cdr:y>
    </cdr:to>
    <cdr:sp>
      <cdr:nvSpPr>
        <cdr:cNvPr id="1" name="TextBox 1"/>
        <cdr:cNvSpPr txBox="1">
          <a:spLocks noChangeArrowheads="1"/>
        </cdr:cNvSpPr>
      </cdr:nvSpPr>
      <cdr:spPr>
        <a:xfrm>
          <a:off x="3743325" y="285750"/>
          <a:ext cx="971550" cy="190500"/>
        </a:xfrm>
        <a:prstGeom prst="rect">
          <a:avLst/>
        </a:prstGeom>
        <a:noFill/>
        <a:ln w="1" cmpd="sng">
          <a:noFill/>
        </a:ln>
      </cdr:spPr>
      <cdr:txBody>
        <a:bodyPr vertOverflow="clip" wrap="square" anchor="ctr"/>
        <a:p>
          <a:pPr algn="ctr">
            <a:defRPr/>
          </a:pPr>
          <a:r>
            <a:rPr lang="en-US" cap="none" sz="800" b="0" i="0" u="none" baseline="0">
              <a:solidFill>
                <a:srgbClr val="000000"/>
              </a:solidFill>
              <a:latin typeface="Arial"/>
              <a:ea typeface="Arial"/>
              <a:cs typeface="Arial"/>
            </a:rPr>
            <a:t>CAP petite enfance</a:t>
          </a:r>
        </a:p>
      </cdr:txBody>
    </cdr:sp>
  </cdr:relSizeAnchor>
  <cdr:relSizeAnchor xmlns:cdr="http://schemas.openxmlformats.org/drawingml/2006/chartDrawing">
    <cdr:from>
      <cdr:x>0.58025</cdr:x>
      <cdr:y>0.27775</cdr:y>
    </cdr:from>
    <cdr:to>
      <cdr:x>0.9345</cdr:x>
      <cdr:y>0.32675</cdr:y>
    </cdr:to>
    <cdr:sp>
      <cdr:nvSpPr>
        <cdr:cNvPr id="2" name="TextBox 2"/>
        <cdr:cNvSpPr txBox="1">
          <a:spLocks noChangeArrowheads="1"/>
        </cdr:cNvSpPr>
      </cdr:nvSpPr>
      <cdr:spPr>
        <a:xfrm>
          <a:off x="3514725" y="1057275"/>
          <a:ext cx="2143125" cy="190500"/>
        </a:xfrm>
        <a:prstGeom prst="rect">
          <a:avLst/>
        </a:prstGeom>
        <a:noFill/>
        <a:ln w="1" cmpd="sng">
          <a:noFill/>
        </a:ln>
      </cdr:spPr>
      <cdr:txBody>
        <a:bodyPr vertOverflow="clip" wrap="square" anchor="ctr"/>
        <a:p>
          <a:pPr algn="ctr">
            <a:defRPr/>
          </a:pPr>
          <a:r>
            <a:rPr lang="en-US" cap="none" sz="800" b="0" i="0" u="none" baseline="0">
              <a:solidFill>
                <a:srgbClr val="000000"/>
              </a:solidFill>
              <a:latin typeface="Arial"/>
              <a:ea typeface="Arial"/>
              <a:cs typeface="Arial"/>
            </a:rPr>
            <a:t>Diplôme d'État d'éducateur spécialisé (DEES)</a:t>
          </a:r>
        </a:p>
      </cdr:txBody>
    </cdr:sp>
  </cdr:relSizeAnchor>
  <cdr:relSizeAnchor xmlns:cdr="http://schemas.openxmlformats.org/drawingml/2006/chartDrawing">
    <cdr:from>
      <cdr:x>0.63175</cdr:x>
      <cdr:y>0.838</cdr:y>
    </cdr:from>
    <cdr:to>
      <cdr:x>0.987</cdr:x>
      <cdr:y>0.88775</cdr:y>
    </cdr:to>
    <cdr:sp>
      <cdr:nvSpPr>
        <cdr:cNvPr id="3" name="TextBox 3"/>
        <cdr:cNvSpPr txBox="1">
          <a:spLocks noChangeArrowheads="1"/>
        </cdr:cNvSpPr>
      </cdr:nvSpPr>
      <cdr:spPr>
        <a:xfrm>
          <a:off x="3819525" y="3200400"/>
          <a:ext cx="2152650" cy="190500"/>
        </a:xfrm>
        <a:prstGeom prst="rect">
          <a:avLst/>
        </a:prstGeom>
        <a:noFill/>
        <a:ln w="1" cmpd="sng">
          <a:noFill/>
        </a:ln>
      </cdr:spPr>
      <cdr:txBody>
        <a:bodyPr vertOverflow="clip" wrap="square" anchor="ctr"/>
        <a:p>
          <a:pPr algn="ctr">
            <a:defRPr/>
          </a:pPr>
          <a:r>
            <a:rPr lang="en-US" cap="none" sz="800" b="0" i="0" u="none" baseline="0">
              <a:solidFill>
                <a:srgbClr val="000000"/>
              </a:solidFill>
              <a:latin typeface="Arial"/>
              <a:ea typeface="Arial"/>
              <a:cs typeface="Arial"/>
            </a:rPr>
            <a:t>Diplôme d'État de moniteur éducateur (DEME)</a:t>
          </a:r>
        </a:p>
      </cdr:txBody>
    </cdr:sp>
  </cdr:relSizeAnchor>
  <cdr:relSizeAnchor xmlns:cdr="http://schemas.openxmlformats.org/drawingml/2006/chartDrawing">
    <cdr:from>
      <cdr:x>0.38875</cdr:x>
      <cdr:y>0.53425</cdr:y>
    </cdr:from>
    <cdr:to>
      <cdr:x>0.6105</cdr:x>
      <cdr:y>0.654</cdr:y>
    </cdr:to>
    <cdr:sp>
      <cdr:nvSpPr>
        <cdr:cNvPr id="4" name="TextBox 4"/>
        <cdr:cNvSpPr txBox="1">
          <a:spLocks noChangeArrowheads="1"/>
        </cdr:cNvSpPr>
      </cdr:nvSpPr>
      <cdr:spPr>
        <a:xfrm>
          <a:off x="2352675" y="2038350"/>
          <a:ext cx="1343025" cy="457200"/>
        </a:xfrm>
        <a:prstGeom prst="rect">
          <a:avLst/>
        </a:prstGeom>
        <a:noFill/>
        <a:ln w="1" cmpd="sng">
          <a:noFill/>
        </a:ln>
      </cdr:spPr>
      <cdr:txBody>
        <a:bodyPr vertOverflow="clip" wrap="square" anchor="ctr"/>
        <a:p>
          <a:pPr algn="ctr">
            <a:defRPr/>
          </a:pPr>
          <a:r>
            <a:rPr lang="en-US" cap="none" sz="800" b="0" i="0" u="none" baseline="0">
              <a:solidFill>
                <a:srgbClr val="000000"/>
              </a:solidFill>
              <a:latin typeface="Arial"/>
              <a:ea typeface="Arial"/>
              <a:cs typeface="Arial"/>
            </a:rPr>
            <a:t>Brevet professionnel (BP) coiffure (2 options)</a:t>
          </a:r>
        </a:p>
      </cdr:txBody>
    </cdr:sp>
  </cdr:relSizeAnchor>
  <cdr:relSizeAnchor xmlns:cdr="http://schemas.openxmlformats.org/drawingml/2006/chartDrawing">
    <cdr:from>
      <cdr:x>0.10225</cdr:x>
      <cdr:y>0.35275</cdr:y>
    </cdr:from>
    <cdr:to>
      <cdr:x>0.242</cdr:x>
      <cdr:y>0.55275</cdr:y>
    </cdr:to>
    <cdr:sp>
      <cdr:nvSpPr>
        <cdr:cNvPr id="5" name="TextBox 5"/>
        <cdr:cNvSpPr txBox="1">
          <a:spLocks noChangeArrowheads="1"/>
        </cdr:cNvSpPr>
      </cdr:nvSpPr>
      <cdr:spPr>
        <a:xfrm>
          <a:off x="619125" y="1343025"/>
          <a:ext cx="847725" cy="762000"/>
        </a:xfrm>
        <a:prstGeom prst="rect">
          <a:avLst/>
        </a:prstGeom>
        <a:noFill/>
        <a:ln w="1" cmpd="sng">
          <a:noFill/>
        </a:ln>
      </cdr:spPr>
      <cdr:txBody>
        <a:bodyPr vertOverflow="clip" wrap="square" anchor="ctr"/>
        <a:p>
          <a:pPr algn="l">
            <a:defRPr/>
          </a:pPr>
          <a:r>
            <a:rPr lang="en-US" cap="none" sz="800" b="0" i="0" u="none" baseline="0">
              <a:solidFill>
                <a:srgbClr val="000000"/>
              </a:solidFill>
              <a:latin typeface="Arial"/>
              <a:ea typeface="Arial"/>
              <a:cs typeface="Arial"/>
            </a:rPr>
            <a:t>BTS secrétaire de direction puis assistant de manager </a:t>
          </a:r>
        </a:p>
      </cdr:txBody>
    </cdr:sp>
  </cdr:relSizeAnchor>
  <cdr:relSizeAnchor xmlns:cdr="http://schemas.openxmlformats.org/drawingml/2006/chartDrawing">
    <cdr:from>
      <cdr:x>0.169</cdr:x>
      <cdr:y>0.75175</cdr:y>
    </cdr:from>
    <cdr:to>
      <cdr:x>0.3265</cdr:x>
      <cdr:y>0.8695</cdr:y>
    </cdr:to>
    <cdr:sp>
      <cdr:nvSpPr>
        <cdr:cNvPr id="6" name="TextBox 6"/>
        <cdr:cNvSpPr txBox="1">
          <a:spLocks noChangeArrowheads="1"/>
        </cdr:cNvSpPr>
      </cdr:nvSpPr>
      <cdr:spPr>
        <a:xfrm>
          <a:off x="1019175" y="2867025"/>
          <a:ext cx="952500" cy="447675"/>
        </a:xfrm>
        <a:prstGeom prst="rect">
          <a:avLst/>
        </a:prstGeom>
        <a:noFill/>
        <a:ln w="1" cmpd="sng">
          <a:noFill/>
        </a:ln>
      </cdr:spPr>
      <cdr:txBody>
        <a:bodyPr vertOverflow="clip" wrap="square" anchor="ctr"/>
        <a:p>
          <a:pPr algn="l">
            <a:defRPr/>
          </a:pPr>
          <a:r>
            <a:rPr lang="en-US" cap="none" sz="800" b="0" i="0" u="none" baseline="0">
              <a:solidFill>
                <a:srgbClr val="000000"/>
              </a:solidFill>
              <a:latin typeface="Arial"/>
              <a:ea typeface="Arial"/>
              <a:cs typeface="Arial"/>
            </a:rPr>
            <a:t>Bac professionnel secrétariat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11</xdr:row>
      <xdr:rowOff>76200</xdr:rowOff>
    </xdr:from>
    <xdr:to>
      <xdr:col>8</xdr:col>
      <xdr:colOff>352425</xdr:colOff>
      <xdr:row>35</xdr:row>
      <xdr:rowOff>28575</xdr:rowOff>
    </xdr:to>
    <xdr:graphicFrame>
      <xdr:nvGraphicFramePr>
        <xdr:cNvPr id="1" name="Chart 2"/>
        <xdr:cNvGraphicFramePr/>
      </xdr:nvGraphicFramePr>
      <xdr:xfrm>
        <a:off x="171450" y="1666875"/>
        <a:ext cx="6057900" cy="3819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36"/>
  <sheetViews>
    <sheetView zoomScalePageLayoutView="0" workbookViewId="0" topLeftCell="A1">
      <selection activeCell="G42" sqref="G42"/>
    </sheetView>
  </sheetViews>
  <sheetFormatPr defaultColWidth="11.421875" defaultRowHeight="12.75"/>
  <cols>
    <col min="1" max="1" width="38.7109375" style="2" customWidth="1"/>
    <col min="2" max="8" width="7.28125" style="2" customWidth="1"/>
    <col min="9" max="10" width="7.28125" style="11" customWidth="1"/>
    <col min="11" max="11" width="7.28125" style="2" customWidth="1"/>
    <col min="12" max="16384" width="11.421875" style="2" customWidth="1"/>
  </cols>
  <sheetData>
    <row r="1" spans="1:11" ht="12">
      <c r="A1" s="149" t="s">
        <v>149</v>
      </c>
      <c r="B1" s="150"/>
      <c r="C1" s="150"/>
      <c r="D1" s="150"/>
      <c r="E1" s="150"/>
      <c r="F1" s="150"/>
      <c r="G1" s="150"/>
      <c r="H1" s="150"/>
      <c r="I1" s="150"/>
      <c r="J1" s="150"/>
      <c r="K1" s="150"/>
    </row>
    <row r="2" spans="1:11" ht="12.75">
      <c r="A2" s="32" t="s">
        <v>80</v>
      </c>
      <c r="B2" s="13"/>
      <c r="C2" s="13"/>
      <c r="D2" s="13"/>
      <c r="E2" s="13"/>
      <c r="F2" s="13"/>
      <c r="G2" s="13"/>
      <c r="H2" s="13"/>
      <c r="I2" s="13"/>
      <c r="J2" s="13"/>
      <c r="K2" s="13"/>
    </row>
    <row r="3" spans="1:11" ht="11.25">
      <c r="A3" s="30" t="s">
        <v>155</v>
      </c>
      <c r="B3" s="8"/>
      <c r="C3" s="8"/>
      <c r="D3" s="8"/>
      <c r="E3" s="8"/>
      <c r="F3" s="8"/>
      <c r="G3" s="8"/>
      <c r="H3" s="8"/>
      <c r="I3" s="9"/>
      <c r="J3" s="9"/>
      <c r="K3" s="8"/>
    </row>
    <row r="4" spans="1:12" ht="11.25">
      <c r="A4" s="1"/>
      <c r="B4" s="141">
        <v>2003</v>
      </c>
      <c r="C4" s="141">
        <v>2004</v>
      </c>
      <c r="D4" s="141">
        <v>2005</v>
      </c>
      <c r="E4" s="141">
        <v>2006</v>
      </c>
      <c r="F4" s="141">
        <v>2007</v>
      </c>
      <c r="G4" s="141">
        <v>2008</v>
      </c>
      <c r="H4" s="141">
        <v>2009</v>
      </c>
      <c r="I4" s="141">
        <v>2010</v>
      </c>
      <c r="J4" s="141">
        <v>2011</v>
      </c>
      <c r="K4" s="141">
        <v>2012</v>
      </c>
      <c r="L4" s="148"/>
    </row>
    <row r="5" spans="1:13" ht="11.25">
      <c r="A5" s="14" t="s">
        <v>72</v>
      </c>
      <c r="B5" s="15">
        <v>14374</v>
      </c>
      <c r="C5" s="15">
        <v>19136</v>
      </c>
      <c r="D5" s="15">
        <v>21379</v>
      </c>
      <c r="E5" s="15">
        <v>22160</v>
      </c>
      <c r="F5" s="15">
        <v>22073</v>
      </c>
      <c r="G5" s="27">
        <v>22013</v>
      </c>
      <c r="H5" s="15">
        <v>22234</v>
      </c>
      <c r="I5" s="21">
        <v>19914</v>
      </c>
      <c r="J5" s="21">
        <v>20635</v>
      </c>
      <c r="K5" s="29"/>
      <c r="L5" s="49" t="s">
        <v>156</v>
      </c>
      <c r="M5" s="11"/>
    </row>
    <row r="6" spans="1:13" ht="11.25">
      <c r="A6" s="18" t="s">
        <v>73</v>
      </c>
      <c r="B6" s="19">
        <v>12666</v>
      </c>
      <c r="C6" s="19">
        <v>17181</v>
      </c>
      <c r="D6" s="19">
        <v>18734</v>
      </c>
      <c r="E6" s="19">
        <v>19477</v>
      </c>
      <c r="F6" s="19">
        <v>19300</v>
      </c>
      <c r="G6" s="20">
        <v>19384</v>
      </c>
      <c r="H6" s="10">
        <v>19679</v>
      </c>
      <c r="I6" s="22">
        <v>17855</v>
      </c>
      <c r="J6" s="22">
        <v>18242</v>
      </c>
      <c r="K6" s="23"/>
      <c r="M6" s="11"/>
    </row>
    <row r="7" spans="1:13" ht="11.25">
      <c r="A7" s="16" t="s">
        <v>74</v>
      </c>
      <c r="B7" s="16">
        <v>6214</v>
      </c>
      <c r="C7" s="28">
        <v>10778</v>
      </c>
      <c r="D7" s="28">
        <v>11736</v>
      </c>
      <c r="E7" s="28">
        <v>13244</v>
      </c>
      <c r="F7" s="17">
        <v>13800</v>
      </c>
      <c r="G7" s="16">
        <v>14127</v>
      </c>
      <c r="H7" s="16">
        <v>14813</v>
      </c>
      <c r="I7" s="24">
        <v>13220</v>
      </c>
      <c r="J7" s="22">
        <v>13548</v>
      </c>
      <c r="K7" s="26"/>
      <c r="M7" s="11"/>
    </row>
    <row r="8" spans="2:13" ht="11.25">
      <c r="B8" s="12"/>
      <c r="C8" s="12"/>
      <c r="D8" s="12"/>
      <c r="E8" s="12"/>
      <c r="F8" s="12"/>
      <c r="G8" s="12"/>
      <c r="H8" s="12"/>
      <c r="I8" s="12"/>
      <c r="J8" s="15">
        <v>20950</v>
      </c>
      <c r="K8" s="29">
        <v>20762</v>
      </c>
      <c r="L8" s="147" t="s">
        <v>157</v>
      </c>
      <c r="M8" s="11"/>
    </row>
    <row r="9" spans="2:13" ht="11.25">
      <c r="B9" s="12"/>
      <c r="C9" s="12"/>
      <c r="D9" s="12"/>
      <c r="E9" s="12"/>
      <c r="F9" s="12"/>
      <c r="G9" s="12"/>
      <c r="H9" s="12"/>
      <c r="I9" s="12"/>
      <c r="J9" s="23">
        <v>18640</v>
      </c>
      <c r="K9" s="23">
        <v>18360</v>
      </c>
      <c r="L9" s="12"/>
      <c r="M9" s="11"/>
    </row>
    <row r="10" spans="9:11" ht="11.25">
      <c r="I10" s="25"/>
      <c r="J10" s="26">
        <v>13560</v>
      </c>
      <c r="K10" s="26">
        <v>13628</v>
      </c>
    </row>
    <row r="11" spans="1:11" ht="12.75">
      <c r="A11"/>
      <c r="B11"/>
      <c r="C11"/>
      <c r="D11"/>
      <c r="E11"/>
      <c r="F11"/>
      <c r="G11"/>
      <c r="H11"/>
      <c r="I11"/>
      <c r="J11"/>
      <c r="K11"/>
    </row>
    <row r="12" spans="1:11" ht="12.75">
      <c r="A12" s="32" t="s">
        <v>155</v>
      </c>
      <c r="B12" s="13"/>
      <c r="C12" s="13"/>
      <c r="D12" s="13"/>
      <c r="E12" s="13"/>
      <c r="F12" s="13"/>
      <c r="G12" s="13"/>
      <c r="H12" s="13"/>
      <c r="I12" s="13"/>
      <c r="J12" s="13"/>
      <c r="K12" s="13"/>
    </row>
    <row r="36" ht="11.25">
      <c r="A36" s="31" t="s">
        <v>79</v>
      </c>
    </row>
  </sheetData>
  <sheetProtection/>
  <mergeCells count="1">
    <mergeCell ref="A1:K1"/>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F15"/>
  <sheetViews>
    <sheetView zoomScalePageLayoutView="0" workbookViewId="0" topLeftCell="A1">
      <selection activeCell="H12" sqref="H12"/>
    </sheetView>
  </sheetViews>
  <sheetFormatPr defaultColWidth="11.421875" defaultRowHeight="12.75"/>
  <cols>
    <col min="1" max="1" width="11.421875" style="2" customWidth="1"/>
    <col min="2" max="2" width="20.140625" style="2" customWidth="1"/>
    <col min="3" max="3" width="10.7109375" style="2" customWidth="1"/>
    <col min="4" max="4" width="10.7109375" style="6" customWidth="1"/>
    <col min="5" max="10" width="10.7109375" style="2" customWidth="1"/>
    <col min="11" max="16384" width="11.421875" style="2" customWidth="1"/>
  </cols>
  <sheetData>
    <row r="1" ht="12">
      <c r="A1" s="113" t="s">
        <v>150</v>
      </c>
    </row>
    <row r="2" ht="11.25">
      <c r="A2" s="2" t="s">
        <v>81</v>
      </c>
    </row>
    <row r="3" spans="1:4" ht="11.25">
      <c r="A3" s="47" t="s">
        <v>155</v>
      </c>
      <c r="C3" s="8"/>
      <c r="D3" s="33"/>
    </row>
    <row r="4" spans="1:4" ht="11.25">
      <c r="A4" s="4"/>
      <c r="B4" s="4"/>
      <c r="C4" s="138">
        <v>2011</v>
      </c>
      <c r="D4" s="140">
        <v>2012</v>
      </c>
    </row>
    <row r="5" spans="1:5" ht="11.25">
      <c r="A5" s="151" t="s">
        <v>82</v>
      </c>
      <c r="B5" s="36" t="s">
        <v>36</v>
      </c>
      <c r="C5" s="39">
        <f>5069-14</f>
        <v>5055</v>
      </c>
      <c r="D5" s="40">
        <v>4587</v>
      </c>
      <c r="E5" s="11"/>
    </row>
    <row r="6" spans="1:5" ht="11.25">
      <c r="A6" s="151"/>
      <c r="B6" s="17" t="s">
        <v>86</v>
      </c>
      <c r="C6" s="41">
        <f>596-1</f>
        <v>595</v>
      </c>
      <c r="D6" s="42">
        <v>492</v>
      </c>
      <c r="E6" s="34"/>
    </row>
    <row r="7" spans="1:5" ht="11.25">
      <c r="A7" s="151" t="s">
        <v>83</v>
      </c>
      <c r="B7" s="36" t="s">
        <v>87</v>
      </c>
      <c r="C7" s="39">
        <f>3944-24</f>
        <v>3920</v>
      </c>
      <c r="D7" s="40">
        <v>3803</v>
      </c>
      <c r="E7" s="11"/>
    </row>
    <row r="8" spans="1:5" ht="11.25">
      <c r="A8" s="151"/>
      <c r="B8" s="37" t="s">
        <v>38</v>
      </c>
      <c r="C8" s="43">
        <f>1684-10</f>
        <v>1674</v>
      </c>
      <c r="D8" s="44">
        <v>1497</v>
      </c>
      <c r="E8" s="11"/>
    </row>
    <row r="9" spans="1:5" ht="11.25">
      <c r="A9" s="151"/>
      <c r="B9" s="17" t="s">
        <v>88</v>
      </c>
      <c r="C9" s="41">
        <f>815+358-94</f>
        <v>1079</v>
      </c>
      <c r="D9" s="42">
        <v>1127</v>
      </c>
      <c r="E9" s="11"/>
    </row>
    <row r="10" spans="1:5" ht="11.25">
      <c r="A10" s="151" t="s">
        <v>84</v>
      </c>
      <c r="B10" s="36" t="s">
        <v>37</v>
      </c>
      <c r="C10" s="39">
        <f>6957-237</f>
        <v>6720</v>
      </c>
      <c r="D10" s="40">
        <v>6693</v>
      </c>
      <c r="E10" s="11"/>
    </row>
    <row r="11" spans="1:5" ht="11.25">
      <c r="A11" s="151"/>
      <c r="B11" s="37" t="s">
        <v>39</v>
      </c>
      <c r="C11" s="43">
        <f>2525-113</f>
        <v>2412</v>
      </c>
      <c r="D11" s="44">
        <v>2358</v>
      </c>
      <c r="E11" s="11"/>
    </row>
    <row r="12" spans="1:6" ht="11.25">
      <c r="A12" s="151"/>
      <c r="B12" s="17" t="s">
        <v>89</v>
      </c>
      <c r="C12" s="41">
        <f>179-23</f>
        <v>156</v>
      </c>
      <c r="D12" s="42">
        <v>348</v>
      </c>
      <c r="E12" s="11"/>
      <c r="F12" s="11"/>
    </row>
    <row r="13" spans="1:6" ht="11.25">
      <c r="A13" s="38" t="s">
        <v>85</v>
      </c>
      <c r="B13" s="4"/>
      <c r="C13" s="45">
        <f>187+233+173-38</f>
        <v>555</v>
      </c>
      <c r="D13" s="46">
        <v>531</v>
      </c>
      <c r="E13" s="11"/>
      <c r="F13" s="11"/>
    </row>
    <row r="14" spans="1:4" ht="11.25">
      <c r="A14" s="143" t="s">
        <v>41</v>
      </c>
      <c r="B14" s="144"/>
      <c r="C14" s="145">
        <f>SUM(C5:C13)</f>
        <v>22166</v>
      </c>
      <c r="D14" s="146">
        <f>SUM(D5:D13)</f>
        <v>21436</v>
      </c>
    </row>
    <row r="15" ht="11.25">
      <c r="A15" s="31" t="s">
        <v>79</v>
      </c>
    </row>
  </sheetData>
  <sheetProtection/>
  <mergeCells count="3">
    <mergeCell ref="A5:A6"/>
    <mergeCell ref="A7:A9"/>
    <mergeCell ref="A10:A12"/>
  </mergeCells>
  <printOptions/>
  <pageMargins left="0.75" right="0.75" top="0.77" bottom="1" header="0.37" footer="0.49212598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37"/>
  <sheetViews>
    <sheetView tabSelected="1" zoomScalePageLayoutView="0" workbookViewId="0" topLeftCell="A1">
      <selection activeCell="N18" sqref="N18"/>
    </sheetView>
  </sheetViews>
  <sheetFormatPr defaultColWidth="11.421875" defaultRowHeight="12.75"/>
  <cols>
    <col min="1" max="1" width="38.140625" style="2" customWidth="1"/>
    <col min="2" max="11" width="7.140625" style="35" customWidth="1"/>
    <col min="12" max="16384" width="11.421875" style="2" customWidth="1"/>
  </cols>
  <sheetData>
    <row r="1" ht="12">
      <c r="A1" s="114" t="s">
        <v>151</v>
      </c>
    </row>
    <row r="2" ht="11.25">
      <c r="A2" s="2" t="s">
        <v>92</v>
      </c>
    </row>
    <row r="3" spans="1:11" s="8" customFormat="1" ht="11.25">
      <c r="A3" s="56" t="s">
        <v>155</v>
      </c>
      <c r="B3" s="49"/>
      <c r="C3" s="49"/>
      <c r="D3" s="49"/>
      <c r="E3" s="49"/>
      <c r="F3" s="49"/>
      <c r="G3" s="49"/>
      <c r="H3" s="49"/>
      <c r="I3" s="49"/>
      <c r="J3" s="49"/>
      <c r="K3" s="49"/>
    </row>
    <row r="4" spans="1:11" ht="11.25">
      <c r="A4" s="4"/>
      <c r="B4" s="138">
        <v>2003</v>
      </c>
      <c r="C4" s="138">
        <v>2004</v>
      </c>
      <c r="D4" s="138">
        <v>2005</v>
      </c>
      <c r="E4" s="138">
        <v>2006</v>
      </c>
      <c r="F4" s="138">
        <v>2007</v>
      </c>
      <c r="G4" s="138">
        <v>2008</v>
      </c>
      <c r="H4" s="138">
        <v>2009</v>
      </c>
      <c r="I4" s="138">
        <v>2010</v>
      </c>
      <c r="J4" s="138">
        <v>2011</v>
      </c>
      <c r="K4" s="139">
        <v>2012</v>
      </c>
    </row>
    <row r="5" spans="1:11" ht="11.25">
      <c r="A5" s="36" t="s">
        <v>77</v>
      </c>
      <c r="B5" s="50">
        <v>1098</v>
      </c>
      <c r="C5" s="50">
        <v>1733</v>
      </c>
      <c r="D5" s="50">
        <v>2236</v>
      </c>
      <c r="E5" s="50">
        <v>2849</v>
      </c>
      <c r="F5" s="50">
        <v>3225</v>
      </c>
      <c r="G5" s="50">
        <v>3513</v>
      </c>
      <c r="H5" s="50">
        <v>3491</v>
      </c>
      <c r="I5" s="50">
        <v>3520</v>
      </c>
      <c r="J5" s="50">
        <v>3596</v>
      </c>
      <c r="K5" s="51">
        <v>3233</v>
      </c>
    </row>
    <row r="6" spans="1:11" ht="11.25">
      <c r="A6" s="37" t="s">
        <v>90</v>
      </c>
      <c r="B6" s="52"/>
      <c r="C6" s="52"/>
      <c r="D6" s="52">
        <v>1184</v>
      </c>
      <c r="E6" s="52">
        <v>2847</v>
      </c>
      <c r="F6" s="52">
        <v>2850</v>
      </c>
      <c r="G6" s="52">
        <v>2675</v>
      </c>
      <c r="H6" s="52">
        <v>2529</v>
      </c>
      <c r="I6" s="52">
        <v>2256</v>
      </c>
      <c r="J6" s="52">
        <v>2308</v>
      </c>
      <c r="K6" s="51">
        <v>2443</v>
      </c>
    </row>
    <row r="7" spans="1:11" ht="11.25">
      <c r="A7" s="37" t="s">
        <v>91</v>
      </c>
      <c r="B7" s="52"/>
      <c r="C7" s="52"/>
      <c r="D7" s="52"/>
      <c r="E7" s="52"/>
      <c r="F7" s="52"/>
      <c r="G7" s="52">
        <v>87</v>
      </c>
      <c r="H7" s="52">
        <v>576</v>
      </c>
      <c r="I7" s="52">
        <v>755</v>
      </c>
      <c r="J7" s="52">
        <v>1079</v>
      </c>
      <c r="K7" s="51">
        <v>1042</v>
      </c>
    </row>
    <row r="8" spans="1:11" ht="11.25">
      <c r="A8" s="48" t="s">
        <v>76</v>
      </c>
      <c r="B8" s="53">
        <v>844</v>
      </c>
      <c r="C8" s="54">
        <v>1144</v>
      </c>
      <c r="D8" s="54">
        <v>1119</v>
      </c>
      <c r="E8" s="54">
        <v>1140</v>
      </c>
      <c r="F8" s="54">
        <v>1248</v>
      </c>
      <c r="G8" s="54">
        <v>1179</v>
      </c>
      <c r="H8" s="54">
        <v>1039</v>
      </c>
      <c r="I8" s="54">
        <v>1050</v>
      </c>
      <c r="J8" s="51">
        <v>1052</v>
      </c>
      <c r="K8" s="51">
        <v>1042</v>
      </c>
    </row>
    <row r="9" spans="1:11" ht="11.25">
      <c r="A9" s="48" t="s">
        <v>75</v>
      </c>
      <c r="B9" s="53">
        <v>607</v>
      </c>
      <c r="C9" s="54">
        <v>948</v>
      </c>
      <c r="D9" s="54">
        <v>962</v>
      </c>
      <c r="E9" s="54">
        <v>1009</v>
      </c>
      <c r="F9" s="53">
        <v>1160</v>
      </c>
      <c r="G9" s="54">
        <v>1117</v>
      </c>
      <c r="H9" s="53">
        <v>1067</v>
      </c>
      <c r="I9" s="53">
        <v>1030</v>
      </c>
      <c r="J9" s="54">
        <v>961</v>
      </c>
      <c r="K9" s="51">
        <v>855</v>
      </c>
    </row>
    <row r="10" spans="1:11" ht="11.25">
      <c r="A10" s="17" t="s">
        <v>78</v>
      </c>
      <c r="B10" s="55">
        <v>1629</v>
      </c>
      <c r="C10" s="55">
        <v>1905</v>
      </c>
      <c r="D10" s="55">
        <v>2070</v>
      </c>
      <c r="E10" s="55">
        <v>1918</v>
      </c>
      <c r="F10" s="55">
        <v>1798</v>
      </c>
      <c r="G10" s="55">
        <v>1770</v>
      </c>
      <c r="H10" s="55">
        <v>2447</v>
      </c>
      <c r="I10" s="55">
        <v>691</v>
      </c>
      <c r="J10" s="55">
        <v>688</v>
      </c>
      <c r="K10" s="51">
        <v>743</v>
      </c>
    </row>
    <row r="11" ht="12">
      <c r="A11" s="114" t="s">
        <v>155</v>
      </c>
    </row>
    <row r="12" ht="11.25">
      <c r="A12" s="2" t="s">
        <v>155</v>
      </c>
    </row>
    <row r="37" ht="11.25">
      <c r="A37" s="31" t="s">
        <v>79</v>
      </c>
    </row>
  </sheetData>
  <sheetProtection/>
  <printOptions/>
  <pageMargins left="0.75" right="0.31" top="1" bottom="1" header="0.4921259845" footer="0.492125984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J13"/>
  <sheetViews>
    <sheetView zoomScalePageLayoutView="0" workbookViewId="0" topLeftCell="A1">
      <selection activeCell="A11" sqref="A11"/>
    </sheetView>
  </sheetViews>
  <sheetFormatPr defaultColWidth="11.421875" defaultRowHeight="12.75"/>
  <cols>
    <col min="1" max="1" width="16.7109375" style="2" customWidth="1"/>
    <col min="2" max="16384" width="11.421875" style="2" customWidth="1"/>
  </cols>
  <sheetData>
    <row r="1" ht="12">
      <c r="A1" s="113" t="s">
        <v>152</v>
      </c>
    </row>
    <row r="2" ht="11.25">
      <c r="A2" s="2" t="s">
        <v>81</v>
      </c>
    </row>
    <row r="3" ht="11.25">
      <c r="A3" s="47" t="s">
        <v>155</v>
      </c>
    </row>
    <row r="4" spans="1:4" s="57" customFormat="1" ht="33.75">
      <c r="A4" s="3"/>
      <c r="B4" s="61" t="s">
        <v>40</v>
      </c>
      <c r="C4" s="61" t="s">
        <v>93</v>
      </c>
      <c r="D4" s="61" t="s">
        <v>94</v>
      </c>
    </row>
    <row r="5" spans="1:7" ht="12.75" customHeight="1">
      <c r="A5" s="59" t="s">
        <v>27</v>
      </c>
      <c r="B5" s="60">
        <v>522</v>
      </c>
      <c r="C5" s="60">
        <v>235</v>
      </c>
      <c r="D5" s="60">
        <v>124</v>
      </c>
      <c r="E5" s="11"/>
      <c r="F5" s="11"/>
      <c r="G5" s="11"/>
    </row>
    <row r="6" spans="1:7" ht="12.75" customHeight="1">
      <c r="A6" s="59" t="s">
        <v>28</v>
      </c>
      <c r="B6" s="60">
        <v>3570</v>
      </c>
      <c r="C6" s="60">
        <v>2015</v>
      </c>
      <c r="D6" s="60">
        <v>765</v>
      </c>
      <c r="E6" s="11"/>
      <c r="F6" s="11"/>
      <c r="G6" s="11"/>
    </row>
    <row r="7" spans="1:7" ht="12.75" customHeight="1">
      <c r="A7" s="59" t="s">
        <v>29</v>
      </c>
      <c r="B7" s="60">
        <v>12490</v>
      </c>
      <c r="C7" s="60">
        <v>7304</v>
      </c>
      <c r="D7" s="60">
        <v>3305</v>
      </c>
      <c r="E7" s="11"/>
      <c r="F7" s="11"/>
      <c r="G7" s="11"/>
    </row>
    <row r="8" spans="1:10" ht="12.75" customHeight="1">
      <c r="A8" s="59" t="s">
        <v>30</v>
      </c>
      <c r="B8" s="60">
        <v>12465</v>
      </c>
      <c r="C8" s="60">
        <v>7385</v>
      </c>
      <c r="D8" s="60">
        <v>4233</v>
      </c>
      <c r="E8" s="11"/>
      <c r="F8" s="11"/>
      <c r="G8" s="11"/>
      <c r="H8" s="58"/>
      <c r="I8" s="58"/>
      <c r="J8" s="58"/>
    </row>
    <row r="9" spans="1:7" ht="12.75" customHeight="1">
      <c r="A9" s="59" t="s">
        <v>31</v>
      </c>
      <c r="B9" s="60">
        <v>4208</v>
      </c>
      <c r="C9" s="60">
        <v>3147</v>
      </c>
      <c r="D9" s="60">
        <v>1636</v>
      </c>
      <c r="E9" s="11"/>
      <c r="F9" s="11"/>
      <c r="G9" s="11"/>
    </row>
    <row r="10" spans="1:7" ht="12.75" customHeight="1">
      <c r="A10" s="59" t="s">
        <v>43</v>
      </c>
      <c r="B10" s="60">
        <v>225</v>
      </c>
      <c r="C10" s="60">
        <v>1336</v>
      </c>
      <c r="D10" s="60">
        <f>1354+2211</f>
        <v>3565</v>
      </c>
      <c r="E10" s="11"/>
      <c r="F10" s="11"/>
      <c r="G10" s="11"/>
    </row>
    <row r="11" spans="1:7" ht="12.75" customHeight="1">
      <c r="A11" s="131" t="s">
        <v>41</v>
      </c>
      <c r="B11" s="142">
        <f>SUM(B5:B10)</f>
        <v>33480</v>
      </c>
      <c r="C11" s="142">
        <f>SUM(C5:C10)</f>
        <v>21422</v>
      </c>
      <c r="D11" s="142">
        <f>SUM(D5:D10)</f>
        <v>13628</v>
      </c>
      <c r="E11" s="11"/>
      <c r="F11" s="11"/>
      <c r="G11" s="11"/>
    </row>
    <row r="13" ht="11.25">
      <c r="A13" s="62" t="s">
        <v>95</v>
      </c>
    </row>
  </sheetData>
  <sheetProtection/>
  <printOptions/>
  <pageMargins left="0.47" right="0.36" top="1" bottom="1" header="0.4921259845" footer="0.492125984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7"/>
  <sheetViews>
    <sheetView workbookViewId="0" topLeftCell="A1">
      <selection activeCell="L5" sqref="L5"/>
    </sheetView>
  </sheetViews>
  <sheetFormatPr defaultColWidth="11.421875" defaultRowHeight="12.75"/>
  <sheetData>
    <row r="1" spans="1:8" ht="15">
      <c r="A1" s="167" t="s">
        <v>132</v>
      </c>
      <c r="B1" s="168"/>
      <c r="C1" s="168"/>
      <c r="D1" s="168"/>
      <c r="E1" s="168"/>
      <c r="F1" s="168"/>
      <c r="G1" s="168"/>
      <c r="H1" s="169"/>
    </row>
    <row r="2" spans="1:8" ht="12.75">
      <c r="A2" s="173" t="s">
        <v>133</v>
      </c>
      <c r="B2" s="174"/>
      <c r="C2" s="174"/>
      <c r="D2" s="174"/>
      <c r="E2" s="174"/>
      <c r="F2" s="174"/>
      <c r="G2" s="174"/>
      <c r="H2" s="175"/>
    </row>
    <row r="3" spans="1:8" ht="79.5" customHeight="1">
      <c r="A3" s="161" t="s">
        <v>134</v>
      </c>
      <c r="B3" s="162"/>
      <c r="C3" s="162"/>
      <c r="D3" s="162"/>
      <c r="E3" s="162"/>
      <c r="F3" s="162"/>
      <c r="G3" s="162"/>
      <c r="H3" s="163"/>
    </row>
    <row r="4" spans="1:8" ht="12.75">
      <c r="A4" s="158" t="s">
        <v>135</v>
      </c>
      <c r="B4" s="159"/>
      <c r="C4" s="159"/>
      <c r="D4" s="159"/>
      <c r="E4" s="159"/>
      <c r="F4" s="159"/>
      <c r="G4" s="159"/>
      <c r="H4" s="160"/>
    </row>
    <row r="5" spans="1:8" ht="120" customHeight="1">
      <c r="A5" s="161" t="s">
        <v>136</v>
      </c>
      <c r="B5" s="162"/>
      <c r="C5" s="162"/>
      <c r="D5" s="162"/>
      <c r="E5" s="162"/>
      <c r="F5" s="162"/>
      <c r="G5" s="162"/>
      <c r="H5" s="163"/>
    </row>
    <row r="6" spans="1:8" ht="109.5" customHeight="1">
      <c r="A6" s="161" t="s">
        <v>137</v>
      </c>
      <c r="B6" s="162"/>
      <c r="C6" s="162"/>
      <c r="D6" s="162"/>
      <c r="E6" s="162"/>
      <c r="F6" s="162"/>
      <c r="G6" s="162"/>
      <c r="H6" s="163"/>
    </row>
    <row r="7" spans="1:8" ht="12.75">
      <c r="A7" s="158" t="s">
        <v>138</v>
      </c>
      <c r="B7" s="159"/>
      <c r="C7" s="159"/>
      <c r="D7" s="159"/>
      <c r="E7" s="159"/>
      <c r="F7" s="159"/>
      <c r="G7" s="159"/>
      <c r="H7" s="160"/>
    </row>
    <row r="8" spans="1:8" ht="30" customHeight="1">
      <c r="A8" s="161" t="s">
        <v>139</v>
      </c>
      <c r="B8" s="162"/>
      <c r="C8" s="162"/>
      <c r="D8" s="162"/>
      <c r="E8" s="162"/>
      <c r="F8" s="162"/>
      <c r="G8" s="162"/>
      <c r="H8" s="163"/>
    </row>
    <row r="9" spans="1:8" ht="30" customHeight="1">
      <c r="A9" s="161" t="s">
        <v>140</v>
      </c>
      <c r="B9" s="162"/>
      <c r="C9" s="162"/>
      <c r="D9" s="162"/>
      <c r="E9" s="162"/>
      <c r="F9" s="162"/>
      <c r="G9" s="162"/>
      <c r="H9" s="163"/>
    </row>
    <row r="10" spans="1:8" ht="30" customHeight="1">
      <c r="A10" s="161" t="s">
        <v>141</v>
      </c>
      <c r="B10" s="162"/>
      <c r="C10" s="162"/>
      <c r="D10" s="162"/>
      <c r="E10" s="162"/>
      <c r="F10" s="162"/>
      <c r="G10" s="162"/>
      <c r="H10" s="163"/>
    </row>
    <row r="11" spans="1:8" ht="30" customHeight="1">
      <c r="A11" s="161" t="s">
        <v>142</v>
      </c>
      <c r="B11" s="162"/>
      <c r="C11" s="162"/>
      <c r="D11" s="162"/>
      <c r="E11" s="162"/>
      <c r="F11" s="162"/>
      <c r="G11" s="162"/>
      <c r="H11" s="163"/>
    </row>
    <row r="12" spans="1:8" ht="12.75">
      <c r="A12" s="158" t="s">
        <v>143</v>
      </c>
      <c r="B12" s="159"/>
      <c r="C12" s="159"/>
      <c r="D12" s="159"/>
      <c r="E12" s="159"/>
      <c r="F12" s="159"/>
      <c r="G12" s="159"/>
      <c r="H12" s="160"/>
    </row>
    <row r="13" spans="1:8" ht="90" customHeight="1">
      <c r="A13" s="161" t="s">
        <v>144</v>
      </c>
      <c r="B13" s="162"/>
      <c r="C13" s="162"/>
      <c r="D13" s="162"/>
      <c r="E13" s="162"/>
      <c r="F13" s="162"/>
      <c r="G13" s="162"/>
      <c r="H13" s="163"/>
    </row>
    <row r="14" spans="1:8" ht="12.75">
      <c r="A14" s="155" t="s">
        <v>145</v>
      </c>
      <c r="B14" s="156"/>
      <c r="C14" s="156"/>
      <c r="D14" s="156"/>
      <c r="E14" s="156"/>
      <c r="F14" s="156"/>
      <c r="G14" s="156"/>
      <c r="H14" s="157"/>
    </row>
    <row r="15" spans="1:8" ht="90" customHeight="1">
      <c r="A15" s="170" t="s">
        <v>146</v>
      </c>
      <c r="B15" s="171"/>
      <c r="C15" s="171"/>
      <c r="D15" s="171"/>
      <c r="E15" s="171"/>
      <c r="F15" s="171"/>
      <c r="G15" s="171"/>
      <c r="H15" s="172"/>
    </row>
    <row r="16" spans="1:8" ht="15">
      <c r="A16" s="164" t="s">
        <v>147</v>
      </c>
      <c r="B16" s="165"/>
      <c r="C16" s="165"/>
      <c r="D16" s="165"/>
      <c r="E16" s="165"/>
      <c r="F16" s="165"/>
      <c r="G16" s="165"/>
      <c r="H16" s="166"/>
    </row>
    <row r="17" spans="1:8" ht="30" customHeight="1">
      <c r="A17" s="152" t="s">
        <v>148</v>
      </c>
      <c r="B17" s="153"/>
      <c r="C17" s="153"/>
      <c r="D17" s="153"/>
      <c r="E17" s="153"/>
      <c r="F17" s="153"/>
      <c r="G17" s="153"/>
      <c r="H17" s="154"/>
    </row>
  </sheetData>
  <mergeCells count="17">
    <mergeCell ref="A1:H1"/>
    <mergeCell ref="A11:H11"/>
    <mergeCell ref="A13:H13"/>
    <mergeCell ref="A15:H15"/>
    <mergeCell ref="A3:H3"/>
    <mergeCell ref="A5:H5"/>
    <mergeCell ref="A4:H4"/>
    <mergeCell ref="A2:H2"/>
    <mergeCell ref="A17:H17"/>
    <mergeCell ref="A14:H14"/>
    <mergeCell ref="A12:H12"/>
    <mergeCell ref="A6:H6"/>
    <mergeCell ref="A8:H8"/>
    <mergeCell ref="A9:H9"/>
    <mergeCell ref="A10:H10"/>
    <mergeCell ref="A7:H7"/>
    <mergeCell ref="A16:H16"/>
  </mergeCells>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40"/>
  <sheetViews>
    <sheetView zoomScalePageLayoutView="0" workbookViewId="0" topLeftCell="A1">
      <selection activeCell="M37" sqref="M37"/>
    </sheetView>
  </sheetViews>
  <sheetFormatPr defaultColWidth="11.421875" defaultRowHeight="12.75"/>
  <cols>
    <col min="1" max="1" width="13.57421875" style="67" customWidth="1"/>
    <col min="2" max="2" width="9.421875" style="67" customWidth="1"/>
    <col min="3" max="3" width="10.8515625" style="68" customWidth="1"/>
    <col min="4" max="4" width="9.421875" style="67" customWidth="1"/>
    <col min="5" max="5" width="8.140625" style="67" customWidth="1"/>
    <col min="6" max="6" width="8.421875" style="68" customWidth="1"/>
    <col min="7" max="11" width="8.7109375" style="67" customWidth="1"/>
    <col min="12" max="12" width="8.7109375" style="68" customWidth="1"/>
    <col min="13" max="13" width="9.57421875" style="68" customWidth="1"/>
    <col min="14" max="14" width="9.28125" style="68" customWidth="1"/>
    <col min="15" max="15" width="4.421875" style="67" customWidth="1"/>
    <col min="16" max="16384" width="11.421875" style="67" customWidth="1"/>
  </cols>
  <sheetData>
    <row r="1" spans="1:6" ht="12">
      <c r="A1" s="112" t="s">
        <v>153</v>
      </c>
      <c r="B1" s="63"/>
      <c r="C1" s="64"/>
      <c r="D1" s="65"/>
      <c r="E1" s="5"/>
      <c r="F1" s="66"/>
    </row>
    <row r="2" spans="1:6" ht="12.75" thickBot="1">
      <c r="A2" s="112"/>
      <c r="B2" s="63"/>
      <c r="C2" s="64"/>
      <c r="D2" s="65"/>
      <c r="E2" s="5"/>
      <c r="F2" s="66"/>
    </row>
    <row r="3" spans="1:14" ht="12.75" customHeight="1" thickTop="1">
      <c r="A3" s="183" t="s">
        <v>96</v>
      </c>
      <c r="B3" s="178" t="s">
        <v>65</v>
      </c>
      <c r="C3" s="178"/>
      <c r="D3" s="179" t="s">
        <v>66</v>
      </c>
      <c r="E3" s="180"/>
      <c r="F3" s="181"/>
      <c r="G3" s="182" t="s">
        <v>67</v>
      </c>
      <c r="H3" s="182"/>
      <c r="I3" s="182"/>
      <c r="J3" s="182"/>
      <c r="K3" s="182"/>
      <c r="L3" s="182"/>
      <c r="M3" s="182"/>
      <c r="N3" s="182"/>
    </row>
    <row r="4" spans="1:14" ht="67.5">
      <c r="A4" s="184"/>
      <c r="B4" s="77" t="s">
        <v>60</v>
      </c>
      <c r="C4" s="78" t="s">
        <v>107</v>
      </c>
      <c r="D4" s="81" t="s">
        <v>97</v>
      </c>
      <c r="E4" s="77" t="s">
        <v>98</v>
      </c>
      <c r="F4" s="85" t="s">
        <v>99</v>
      </c>
      <c r="G4" s="79" t="s">
        <v>71</v>
      </c>
      <c r="H4" s="79" t="s">
        <v>100</v>
      </c>
      <c r="I4" s="79" t="s">
        <v>74</v>
      </c>
      <c r="J4" s="79" t="s">
        <v>101</v>
      </c>
      <c r="K4" s="79" t="s">
        <v>102</v>
      </c>
      <c r="L4" s="80" t="s">
        <v>69</v>
      </c>
      <c r="M4" s="80" t="s">
        <v>68</v>
      </c>
      <c r="N4" s="80" t="s">
        <v>70</v>
      </c>
    </row>
    <row r="5" spans="1:14" ht="11.25">
      <c r="A5" s="88" t="s">
        <v>32</v>
      </c>
      <c r="B5" s="82">
        <v>1392</v>
      </c>
      <c r="C5" s="83">
        <v>5.3</v>
      </c>
      <c r="D5" s="72">
        <v>888</v>
      </c>
      <c r="E5" s="73">
        <v>3.7</v>
      </c>
      <c r="F5" s="73">
        <f aca="true" t="shared" si="0" ref="F5:F16">ROUND((D5/D$37)*100,1)</f>
        <v>4.1</v>
      </c>
      <c r="G5" s="86">
        <v>962</v>
      </c>
      <c r="H5" s="74">
        <f aca="true" t="shared" si="1" ref="H5:H11">ROUND((G5/G$37)*100,1)</f>
        <v>4.6</v>
      </c>
      <c r="I5" s="76">
        <v>575</v>
      </c>
      <c r="J5" s="76">
        <v>264</v>
      </c>
      <c r="K5" s="76">
        <v>123</v>
      </c>
      <c r="L5" s="75">
        <f aca="true" t="shared" si="2" ref="L5:L11">ROUND((I5/G5)*100,1)</f>
        <v>59.8</v>
      </c>
      <c r="M5" s="75">
        <f aca="true" t="shared" si="3" ref="M5:M11">ROUND((J5/G5)*100,1)</f>
        <v>27.4</v>
      </c>
      <c r="N5" s="87">
        <f aca="true" t="shared" si="4" ref="N5:N11">ROUND((K5/G5)*100,1)</f>
        <v>12.8</v>
      </c>
    </row>
    <row r="6" spans="1:14" ht="11.25">
      <c r="A6" s="88" t="s">
        <v>22</v>
      </c>
      <c r="B6" s="82">
        <v>1056</v>
      </c>
      <c r="C6" s="83">
        <v>1.34</v>
      </c>
      <c r="D6" s="72">
        <v>631</v>
      </c>
      <c r="E6" s="73">
        <v>5.7</v>
      </c>
      <c r="F6" s="73">
        <f t="shared" si="0"/>
        <v>2.9</v>
      </c>
      <c r="G6" s="86">
        <v>579</v>
      </c>
      <c r="H6" s="74">
        <f t="shared" si="1"/>
        <v>2.8</v>
      </c>
      <c r="I6" s="76">
        <v>427</v>
      </c>
      <c r="J6" s="76">
        <v>107</v>
      </c>
      <c r="K6" s="76">
        <v>45</v>
      </c>
      <c r="L6" s="75">
        <f t="shared" si="2"/>
        <v>73.7</v>
      </c>
      <c r="M6" s="75">
        <f t="shared" si="3"/>
        <v>18.5</v>
      </c>
      <c r="N6" s="87">
        <f t="shared" si="4"/>
        <v>7.8</v>
      </c>
    </row>
    <row r="7" spans="1:14" ht="11.25">
      <c r="A7" s="88" t="s">
        <v>3</v>
      </c>
      <c r="B7" s="82">
        <v>347</v>
      </c>
      <c r="C7" s="83">
        <v>-17.38</v>
      </c>
      <c r="D7" s="72">
        <v>263</v>
      </c>
      <c r="E7" s="73">
        <v>-4.4</v>
      </c>
      <c r="F7" s="73">
        <f t="shared" si="0"/>
        <v>1.2</v>
      </c>
      <c r="G7" s="86">
        <v>252</v>
      </c>
      <c r="H7" s="74">
        <f t="shared" si="1"/>
        <v>1.2</v>
      </c>
      <c r="I7" s="76">
        <v>156</v>
      </c>
      <c r="J7" s="76">
        <v>76</v>
      </c>
      <c r="K7" s="76">
        <v>20</v>
      </c>
      <c r="L7" s="75">
        <f t="shared" si="2"/>
        <v>61.9</v>
      </c>
      <c r="M7" s="75">
        <f t="shared" si="3"/>
        <v>30.2</v>
      </c>
      <c r="N7" s="87">
        <f t="shared" si="4"/>
        <v>7.9</v>
      </c>
    </row>
    <row r="8" spans="1:14" ht="11.25">
      <c r="A8" s="88" t="s">
        <v>12</v>
      </c>
      <c r="B8" s="82">
        <v>1025</v>
      </c>
      <c r="C8" s="83">
        <v>3.74</v>
      </c>
      <c r="D8" s="72">
        <v>999</v>
      </c>
      <c r="E8" s="73">
        <v>17.7</v>
      </c>
      <c r="F8" s="73">
        <f t="shared" si="0"/>
        <v>4.7</v>
      </c>
      <c r="G8" s="86">
        <v>864</v>
      </c>
      <c r="H8" s="74">
        <f t="shared" si="1"/>
        <v>4.2</v>
      </c>
      <c r="I8" s="76">
        <v>582</v>
      </c>
      <c r="J8" s="76">
        <v>185</v>
      </c>
      <c r="K8" s="76">
        <v>97</v>
      </c>
      <c r="L8" s="75">
        <f t="shared" si="2"/>
        <v>67.4</v>
      </c>
      <c r="M8" s="75">
        <f t="shared" si="3"/>
        <v>21.4</v>
      </c>
      <c r="N8" s="87">
        <f t="shared" si="4"/>
        <v>11.2</v>
      </c>
    </row>
    <row r="9" spans="1:14" ht="11.25">
      <c r="A9" s="88" t="s">
        <v>0</v>
      </c>
      <c r="B9" s="82">
        <v>409</v>
      </c>
      <c r="C9" s="83">
        <v>0.74</v>
      </c>
      <c r="D9" s="72">
        <v>292</v>
      </c>
      <c r="E9" s="73">
        <v>9.4</v>
      </c>
      <c r="F9" s="73">
        <f t="shared" si="0"/>
        <v>1.4</v>
      </c>
      <c r="G9" s="86">
        <v>274</v>
      </c>
      <c r="H9" s="74">
        <f t="shared" si="1"/>
        <v>1.3</v>
      </c>
      <c r="I9" s="76">
        <v>169</v>
      </c>
      <c r="J9" s="76">
        <v>83</v>
      </c>
      <c r="K9" s="76">
        <v>22</v>
      </c>
      <c r="L9" s="75">
        <f t="shared" si="2"/>
        <v>61.7</v>
      </c>
      <c r="M9" s="75">
        <f t="shared" si="3"/>
        <v>30.3</v>
      </c>
      <c r="N9" s="87">
        <f t="shared" si="4"/>
        <v>8</v>
      </c>
    </row>
    <row r="10" spans="1:14" ht="11.25">
      <c r="A10" s="88" t="s">
        <v>33</v>
      </c>
      <c r="B10" s="82">
        <v>412</v>
      </c>
      <c r="C10" s="83">
        <v>-11.59</v>
      </c>
      <c r="D10" s="72">
        <v>268</v>
      </c>
      <c r="E10" s="73">
        <v>-3.6</v>
      </c>
      <c r="F10" s="73">
        <f t="shared" si="0"/>
        <v>1.3</v>
      </c>
      <c r="G10" s="86">
        <v>287</v>
      </c>
      <c r="H10" s="74">
        <f t="shared" si="1"/>
        <v>1.4</v>
      </c>
      <c r="I10" s="76">
        <v>179</v>
      </c>
      <c r="J10" s="76">
        <v>76</v>
      </c>
      <c r="K10" s="76">
        <v>32</v>
      </c>
      <c r="L10" s="75">
        <f t="shared" si="2"/>
        <v>62.4</v>
      </c>
      <c r="M10" s="75">
        <f t="shared" si="3"/>
        <v>26.5</v>
      </c>
      <c r="N10" s="87">
        <f t="shared" si="4"/>
        <v>11.1</v>
      </c>
    </row>
    <row r="11" spans="1:14" ht="11.25">
      <c r="A11" s="88" t="s">
        <v>5</v>
      </c>
      <c r="B11" s="82">
        <v>120</v>
      </c>
      <c r="C11" s="83">
        <v>1.69</v>
      </c>
      <c r="D11" s="72">
        <v>81</v>
      </c>
      <c r="E11" s="73">
        <v>14.1</v>
      </c>
      <c r="F11" s="73">
        <f t="shared" si="0"/>
        <v>0.4</v>
      </c>
      <c r="G11" s="86">
        <v>96</v>
      </c>
      <c r="H11" s="74">
        <f t="shared" si="1"/>
        <v>0.5</v>
      </c>
      <c r="I11" s="76">
        <v>76</v>
      </c>
      <c r="J11" s="76">
        <v>12</v>
      </c>
      <c r="K11" s="76">
        <v>8</v>
      </c>
      <c r="L11" s="75">
        <f t="shared" si="2"/>
        <v>79.2</v>
      </c>
      <c r="M11" s="75">
        <f t="shared" si="3"/>
        <v>12.5</v>
      </c>
      <c r="N11" s="87">
        <f t="shared" si="4"/>
        <v>8.3</v>
      </c>
    </row>
    <row r="12" spans="1:14" ht="13.5" customHeight="1">
      <c r="A12" s="88" t="s">
        <v>10</v>
      </c>
      <c r="B12" s="82">
        <v>3466</v>
      </c>
      <c r="C12" s="83">
        <v>-3.29</v>
      </c>
      <c r="D12" s="72">
        <v>2047</v>
      </c>
      <c r="E12" s="73">
        <v>2.6</v>
      </c>
      <c r="F12" s="73">
        <f t="shared" si="0"/>
        <v>9.6</v>
      </c>
      <c r="G12" s="86"/>
      <c r="H12" s="74"/>
      <c r="I12" s="76"/>
      <c r="J12" s="76"/>
      <c r="K12" s="76"/>
      <c r="L12" s="75"/>
      <c r="M12" s="75"/>
      <c r="N12" s="87"/>
    </row>
    <row r="13" spans="1:14" ht="11.25">
      <c r="A13" s="88" t="s">
        <v>6</v>
      </c>
      <c r="B13" s="82">
        <v>596</v>
      </c>
      <c r="C13" s="83">
        <v>-6.29</v>
      </c>
      <c r="D13" s="72">
        <v>432</v>
      </c>
      <c r="E13" s="73">
        <v>-8.1</v>
      </c>
      <c r="F13" s="73">
        <f t="shared" si="0"/>
        <v>2</v>
      </c>
      <c r="G13" s="86">
        <v>430</v>
      </c>
      <c r="H13" s="74">
        <f aca="true" t="shared" si="5" ref="H13:H28">ROUND((G13/G$37)*100,1)</f>
        <v>2.1</v>
      </c>
      <c r="I13" s="76">
        <v>328</v>
      </c>
      <c r="J13" s="76">
        <v>61</v>
      </c>
      <c r="K13" s="76">
        <v>41</v>
      </c>
      <c r="L13" s="75">
        <f aca="true" t="shared" si="6" ref="L13:L28">ROUND((I13/G13)*100,1)</f>
        <v>76.3</v>
      </c>
      <c r="M13" s="75">
        <f aca="true" t="shared" si="7" ref="M13:M28">ROUND((J13/G13)*100,1)</f>
        <v>14.2</v>
      </c>
      <c r="N13" s="87">
        <f aca="true" t="shared" si="8" ref="N13:N28">ROUND((K13/G13)*100,1)</f>
        <v>9.5</v>
      </c>
    </row>
    <row r="14" spans="1:14" ht="11.25">
      <c r="A14" s="88" t="s">
        <v>15</v>
      </c>
      <c r="B14" s="82">
        <v>1591</v>
      </c>
      <c r="C14" s="83">
        <v>-3.81</v>
      </c>
      <c r="D14" s="72">
        <v>1178</v>
      </c>
      <c r="E14" s="73">
        <v>3.9</v>
      </c>
      <c r="F14" s="73">
        <f t="shared" si="0"/>
        <v>5.5</v>
      </c>
      <c r="G14" s="86">
        <v>1096</v>
      </c>
      <c r="H14" s="74">
        <f t="shared" si="5"/>
        <v>5.3</v>
      </c>
      <c r="I14" s="76">
        <v>685</v>
      </c>
      <c r="J14" s="76">
        <v>282</v>
      </c>
      <c r="K14" s="76">
        <v>129</v>
      </c>
      <c r="L14" s="75">
        <f t="shared" si="6"/>
        <v>62.5</v>
      </c>
      <c r="M14" s="75">
        <f t="shared" si="7"/>
        <v>25.7</v>
      </c>
      <c r="N14" s="87">
        <f t="shared" si="8"/>
        <v>11.8</v>
      </c>
    </row>
    <row r="15" spans="1:14" ht="11.25">
      <c r="A15" s="88" t="s">
        <v>25</v>
      </c>
      <c r="B15" s="82">
        <v>609</v>
      </c>
      <c r="C15" s="83">
        <v>-5.43</v>
      </c>
      <c r="D15" s="72">
        <v>316</v>
      </c>
      <c r="E15" s="73">
        <v>-26</v>
      </c>
      <c r="F15" s="73">
        <f t="shared" si="0"/>
        <v>1.5</v>
      </c>
      <c r="G15" s="86">
        <v>277</v>
      </c>
      <c r="H15" s="74">
        <f t="shared" si="5"/>
        <v>1.3</v>
      </c>
      <c r="I15" s="76">
        <v>183</v>
      </c>
      <c r="J15" s="76">
        <v>59</v>
      </c>
      <c r="K15" s="76">
        <v>35</v>
      </c>
      <c r="L15" s="75">
        <f t="shared" si="6"/>
        <v>66.1</v>
      </c>
      <c r="M15" s="75">
        <f t="shared" si="7"/>
        <v>21.3</v>
      </c>
      <c r="N15" s="87">
        <f t="shared" si="8"/>
        <v>12.6</v>
      </c>
    </row>
    <row r="16" spans="1:14" ht="11.25">
      <c r="A16" s="88" t="s">
        <v>1</v>
      </c>
      <c r="B16" s="82">
        <v>108</v>
      </c>
      <c r="C16" s="83">
        <v>-79.43</v>
      </c>
      <c r="D16" s="72">
        <v>114</v>
      </c>
      <c r="E16" s="73">
        <v>-6.6</v>
      </c>
      <c r="F16" s="73">
        <f t="shared" si="0"/>
        <v>0.5</v>
      </c>
      <c r="G16" s="86">
        <v>46</v>
      </c>
      <c r="H16" s="74">
        <f t="shared" si="5"/>
        <v>0.2</v>
      </c>
      <c r="I16" s="76">
        <v>36</v>
      </c>
      <c r="J16" s="76">
        <v>8</v>
      </c>
      <c r="K16" s="76">
        <v>2</v>
      </c>
      <c r="L16" s="75">
        <f t="shared" si="6"/>
        <v>78.3</v>
      </c>
      <c r="M16" s="75">
        <f t="shared" si="7"/>
        <v>17.4</v>
      </c>
      <c r="N16" s="87">
        <f t="shared" si="8"/>
        <v>4.3</v>
      </c>
    </row>
    <row r="17" spans="1:14" ht="11.25">
      <c r="A17" s="88" t="s">
        <v>103</v>
      </c>
      <c r="B17" s="82"/>
      <c r="C17" s="84"/>
      <c r="D17" s="72"/>
      <c r="E17" s="73"/>
      <c r="F17" s="73"/>
      <c r="G17" s="86">
        <v>4431</v>
      </c>
      <c r="H17" s="74">
        <f t="shared" si="5"/>
        <v>21.3</v>
      </c>
      <c r="I17" s="76">
        <v>2837</v>
      </c>
      <c r="J17" s="76">
        <v>1021</v>
      </c>
      <c r="K17" s="76">
        <v>573</v>
      </c>
      <c r="L17" s="75">
        <f t="shared" si="6"/>
        <v>64</v>
      </c>
      <c r="M17" s="75">
        <f t="shared" si="7"/>
        <v>23</v>
      </c>
      <c r="N17" s="87">
        <f t="shared" si="8"/>
        <v>12.9</v>
      </c>
    </row>
    <row r="18" spans="1:14" ht="11.25">
      <c r="A18" s="88" t="s">
        <v>34</v>
      </c>
      <c r="B18" s="82">
        <v>896</v>
      </c>
      <c r="C18" s="83">
        <v>3.94</v>
      </c>
      <c r="D18" s="72">
        <v>844</v>
      </c>
      <c r="E18" s="73">
        <v>47.6</v>
      </c>
      <c r="F18" s="73">
        <f aca="true" t="shared" si="9" ref="F18:F36">ROUND((D18/D$37)*100,1)</f>
        <v>3.9</v>
      </c>
      <c r="G18" s="86">
        <v>625</v>
      </c>
      <c r="H18" s="75">
        <f t="shared" si="5"/>
        <v>3</v>
      </c>
      <c r="I18" s="76">
        <v>383</v>
      </c>
      <c r="J18" s="76">
        <v>163</v>
      </c>
      <c r="K18" s="76">
        <v>79</v>
      </c>
      <c r="L18" s="75">
        <f t="shared" si="6"/>
        <v>61.3</v>
      </c>
      <c r="M18" s="75">
        <f t="shared" si="7"/>
        <v>26.1</v>
      </c>
      <c r="N18" s="87">
        <f t="shared" si="8"/>
        <v>12.6</v>
      </c>
    </row>
    <row r="19" spans="1:14" ht="11.25">
      <c r="A19" s="88" t="s">
        <v>7</v>
      </c>
      <c r="B19" s="82">
        <v>2892</v>
      </c>
      <c r="C19" s="83">
        <v>-0.96</v>
      </c>
      <c r="D19" s="72">
        <v>1648</v>
      </c>
      <c r="E19" s="73">
        <v>2.4</v>
      </c>
      <c r="F19" s="73">
        <f t="shared" si="9"/>
        <v>7.7</v>
      </c>
      <c r="G19" s="86">
        <v>1594</v>
      </c>
      <c r="H19" s="74">
        <f t="shared" si="5"/>
        <v>7.7</v>
      </c>
      <c r="I19" s="76">
        <v>1082</v>
      </c>
      <c r="J19" s="76">
        <v>290</v>
      </c>
      <c r="K19" s="76">
        <v>222</v>
      </c>
      <c r="L19" s="75">
        <f t="shared" si="6"/>
        <v>67.9</v>
      </c>
      <c r="M19" s="75">
        <f t="shared" si="7"/>
        <v>18.2</v>
      </c>
      <c r="N19" s="87">
        <f t="shared" si="8"/>
        <v>13.9</v>
      </c>
    </row>
    <row r="20" spans="1:14" ht="11.25">
      <c r="A20" s="88" t="s">
        <v>26</v>
      </c>
      <c r="B20" s="82">
        <v>193</v>
      </c>
      <c r="C20" s="83">
        <v>-30.32</v>
      </c>
      <c r="D20" s="72">
        <v>169</v>
      </c>
      <c r="E20" s="73">
        <v>-33.2</v>
      </c>
      <c r="F20" s="73">
        <f t="shared" si="9"/>
        <v>0.8</v>
      </c>
      <c r="G20" s="86">
        <v>164</v>
      </c>
      <c r="H20" s="74">
        <f t="shared" si="5"/>
        <v>0.8</v>
      </c>
      <c r="I20" s="76">
        <v>112</v>
      </c>
      <c r="J20" s="76">
        <v>46</v>
      </c>
      <c r="K20" s="76">
        <v>6</v>
      </c>
      <c r="L20" s="75">
        <f t="shared" si="6"/>
        <v>68.3</v>
      </c>
      <c r="M20" s="75">
        <f t="shared" si="7"/>
        <v>28</v>
      </c>
      <c r="N20" s="87">
        <f t="shared" si="8"/>
        <v>3.7</v>
      </c>
    </row>
    <row r="21" spans="1:14" ht="11.25">
      <c r="A21" s="88" t="s">
        <v>16</v>
      </c>
      <c r="B21" s="82">
        <v>1486</v>
      </c>
      <c r="C21" s="83">
        <v>4.57</v>
      </c>
      <c r="D21" s="72">
        <v>994</v>
      </c>
      <c r="E21" s="73">
        <v>4.2</v>
      </c>
      <c r="F21" s="73">
        <f t="shared" si="9"/>
        <v>4.6</v>
      </c>
      <c r="G21" s="86">
        <v>955</v>
      </c>
      <c r="H21" s="74">
        <f t="shared" si="5"/>
        <v>4.6</v>
      </c>
      <c r="I21" s="76">
        <v>593</v>
      </c>
      <c r="J21" s="76">
        <v>230</v>
      </c>
      <c r="K21" s="76">
        <v>132</v>
      </c>
      <c r="L21" s="75">
        <f t="shared" si="6"/>
        <v>62.1</v>
      </c>
      <c r="M21" s="75">
        <f t="shared" si="7"/>
        <v>24.1</v>
      </c>
      <c r="N21" s="87">
        <f t="shared" si="8"/>
        <v>13.8</v>
      </c>
    </row>
    <row r="22" spans="1:14" ht="11.25">
      <c r="A22" s="88" t="s">
        <v>2</v>
      </c>
      <c r="B22" s="82">
        <v>878</v>
      </c>
      <c r="C22" s="83">
        <v>47.81</v>
      </c>
      <c r="D22" s="72">
        <v>591</v>
      </c>
      <c r="E22" s="73">
        <v>17.3</v>
      </c>
      <c r="F22" s="73">
        <f t="shared" si="9"/>
        <v>2.8</v>
      </c>
      <c r="G22" s="86">
        <v>498</v>
      </c>
      <c r="H22" s="74">
        <f t="shared" si="5"/>
        <v>2.4</v>
      </c>
      <c r="I22" s="76">
        <v>298</v>
      </c>
      <c r="J22" s="76">
        <v>140</v>
      </c>
      <c r="K22" s="76">
        <v>60</v>
      </c>
      <c r="L22" s="75">
        <f t="shared" si="6"/>
        <v>59.8</v>
      </c>
      <c r="M22" s="75">
        <f t="shared" si="7"/>
        <v>28.1</v>
      </c>
      <c r="N22" s="87">
        <f t="shared" si="8"/>
        <v>12</v>
      </c>
    </row>
    <row r="23" spans="1:14" ht="11.25">
      <c r="A23" s="88" t="s">
        <v>42</v>
      </c>
      <c r="B23" s="82">
        <v>101</v>
      </c>
      <c r="C23" s="83">
        <v>-25.19</v>
      </c>
      <c r="D23" s="72">
        <v>135</v>
      </c>
      <c r="E23" s="73">
        <v>-37.8</v>
      </c>
      <c r="F23" s="73">
        <f t="shared" si="9"/>
        <v>0.6</v>
      </c>
      <c r="G23" s="86">
        <v>127</v>
      </c>
      <c r="H23" s="74">
        <f t="shared" si="5"/>
        <v>0.6</v>
      </c>
      <c r="I23" s="76">
        <v>80</v>
      </c>
      <c r="J23" s="76">
        <v>38</v>
      </c>
      <c r="K23" s="76">
        <v>9</v>
      </c>
      <c r="L23" s="75">
        <f t="shared" si="6"/>
        <v>63</v>
      </c>
      <c r="M23" s="75">
        <f t="shared" si="7"/>
        <v>29.9</v>
      </c>
      <c r="N23" s="87">
        <f t="shared" si="8"/>
        <v>7.1</v>
      </c>
    </row>
    <row r="24" spans="1:14" ht="11.25">
      <c r="A24" s="88" t="s">
        <v>19</v>
      </c>
      <c r="B24" s="82">
        <v>1081</v>
      </c>
      <c r="C24" s="83">
        <v>7.03</v>
      </c>
      <c r="D24" s="72">
        <v>635</v>
      </c>
      <c r="E24" s="73">
        <v>-13</v>
      </c>
      <c r="F24" s="73">
        <f t="shared" si="9"/>
        <v>3</v>
      </c>
      <c r="G24" s="86">
        <v>637</v>
      </c>
      <c r="H24" s="74">
        <f t="shared" si="5"/>
        <v>3.1</v>
      </c>
      <c r="I24" s="76">
        <v>424</v>
      </c>
      <c r="J24" s="76">
        <v>173</v>
      </c>
      <c r="K24" s="76">
        <v>40</v>
      </c>
      <c r="L24" s="75">
        <f t="shared" si="6"/>
        <v>66.6</v>
      </c>
      <c r="M24" s="75">
        <f t="shared" si="7"/>
        <v>27.2</v>
      </c>
      <c r="N24" s="87">
        <f t="shared" si="8"/>
        <v>6.3</v>
      </c>
    </row>
    <row r="25" spans="1:14" ht="11.25">
      <c r="A25" s="88" t="s">
        <v>35</v>
      </c>
      <c r="B25" s="82">
        <v>1121</v>
      </c>
      <c r="C25" s="83">
        <v>3.22</v>
      </c>
      <c r="D25" s="72">
        <v>672</v>
      </c>
      <c r="E25" s="73">
        <v>-6.5</v>
      </c>
      <c r="F25" s="73">
        <f t="shared" si="9"/>
        <v>3.1</v>
      </c>
      <c r="G25" s="86">
        <v>654</v>
      </c>
      <c r="H25" s="74">
        <f t="shared" si="5"/>
        <v>3.1</v>
      </c>
      <c r="I25" s="76">
        <v>412</v>
      </c>
      <c r="J25" s="76">
        <v>133</v>
      </c>
      <c r="K25" s="76">
        <v>109</v>
      </c>
      <c r="L25" s="75">
        <f t="shared" si="6"/>
        <v>63</v>
      </c>
      <c r="M25" s="75">
        <f t="shared" si="7"/>
        <v>20.3</v>
      </c>
      <c r="N25" s="87">
        <f t="shared" si="8"/>
        <v>16.7</v>
      </c>
    </row>
    <row r="26" spans="1:14" ht="11.25">
      <c r="A26" s="88" t="s">
        <v>4</v>
      </c>
      <c r="B26" s="82">
        <v>804</v>
      </c>
      <c r="C26" s="83">
        <v>10.59</v>
      </c>
      <c r="D26" s="72">
        <v>377</v>
      </c>
      <c r="E26" s="73">
        <v>-32.2</v>
      </c>
      <c r="F26" s="73">
        <f t="shared" si="9"/>
        <v>1.8</v>
      </c>
      <c r="G26" s="86">
        <v>504</v>
      </c>
      <c r="H26" s="74">
        <f t="shared" si="5"/>
        <v>2.4</v>
      </c>
      <c r="I26" s="76">
        <v>357</v>
      </c>
      <c r="J26" s="76">
        <v>115</v>
      </c>
      <c r="K26" s="76">
        <v>32</v>
      </c>
      <c r="L26" s="75">
        <f t="shared" si="6"/>
        <v>70.8</v>
      </c>
      <c r="M26" s="75">
        <f t="shared" si="7"/>
        <v>22.8</v>
      </c>
      <c r="N26" s="87">
        <f t="shared" si="8"/>
        <v>6.3</v>
      </c>
    </row>
    <row r="27" spans="1:14" ht="11.25">
      <c r="A27" s="88" t="s">
        <v>14</v>
      </c>
      <c r="B27" s="82">
        <v>1624</v>
      </c>
      <c r="C27" s="83">
        <v>-2.52</v>
      </c>
      <c r="D27" s="72">
        <v>1213</v>
      </c>
      <c r="E27" s="73">
        <v>2.6</v>
      </c>
      <c r="F27" s="73">
        <f t="shared" si="9"/>
        <v>5.7</v>
      </c>
      <c r="G27" s="86">
        <v>1078</v>
      </c>
      <c r="H27" s="74">
        <f t="shared" si="5"/>
        <v>5.2</v>
      </c>
      <c r="I27" s="76">
        <v>752</v>
      </c>
      <c r="J27" s="76">
        <v>236</v>
      </c>
      <c r="K27" s="76">
        <v>90</v>
      </c>
      <c r="L27" s="75">
        <f t="shared" si="6"/>
        <v>69.8</v>
      </c>
      <c r="M27" s="75">
        <f t="shared" si="7"/>
        <v>21.9</v>
      </c>
      <c r="N27" s="87">
        <f t="shared" si="8"/>
        <v>8.3</v>
      </c>
    </row>
    <row r="28" spans="1:14" ht="11.25">
      <c r="A28" s="88" t="s">
        <v>20</v>
      </c>
      <c r="B28" s="82">
        <v>879</v>
      </c>
      <c r="C28" s="83">
        <v>-14.16</v>
      </c>
      <c r="D28" s="72">
        <v>698</v>
      </c>
      <c r="E28" s="73">
        <v>-8.5</v>
      </c>
      <c r="F28" s="73">
        <f t="shared" si="9"/>
        <v>3.3</v>
      </c>
      <c r="G28" s="86">
        <v>711</v>
      </c>
      <c r="H28" s="74">
        <f t="shared" si="5"/>
        <v>3.4</v>
      </c>
      <c r="I28" s="76">
        <v>442</v>
      </c>
      <c r="J28" s="76">
        <v>166</v>
      </c>
      <c r="K28" s="76">
        <v>103</v>
      </c>
      <c r="L28" s="75">
        <f t="shared" si="6"/>
        <v>62.2</v>
      </c>
      <c r="M28" s="75">
        <f t="shared" si="7"/>
        <v>23.3</v>
      </c>
      <c r="N28" s="87">
        <f t="shared" si="8"/>
        <v>14.5</v>
      </c>
    </row>
    <row r="29" spans="1:14" ht="11.25">
      <c r="A29" s="88" t="s">
        <v>13</v>
      </c>
      <c r="B29" s="82">
        <v>1323</v>
      </c>
      <c r="C29" s="83">
        <v>-4.34</v>
      </c>
      <c r="D29" s="72">
        <v>1032</v>
      </c>
      <c r="E29" s="73">
        <v>-24.3</v>
      </c>
      <c r="F29" s="73">
        <f t="shared" si="9"/>
        <v>4.8</v>
      </c>
      <c r="G29" s="86"/>
      <c r="H29" s="74"/>
      <c r="I29" s="76"/>
      <c r="J29" s="76"/>
      <c r="K29" s="76"/>
      <c r="L29" s="75"/>
      <c r="M29" s="75"/>
      <c r="N29" s="87"/>
    </row>
    <row r="30" spans="1:14" ht="11.25">
      <c r="A30" s="88" t="s">
        <v>24</v>
      </c>
      <c r="B30" s="82">
        <v>601</v>
      </c>
      <c r="C30" s="83">
        <v>-2.28</v>
      </c>
      <c r="D30" s="72">
        <v>423</v>
      </c>
      <c r="E30" s="73">
        <v>-8.2</v>
      </c>
      <c r="F30" s="73">
        <f t="shared" si="9"/>
        <v>2</v>
      </c>
      <c r="G30" s="86">
        <v>388</v>
      </c>
      <c r="H30" s="74">
        <f aca="true" t="shared" si="10" ref="H30:H35">ROUND((G30/G$37)*100,1)</f>
        <v>1.9</v>
      </c>
      <c r="I30" s="76">
        <v>255</v>
      </c>
      <c r="J30" s="76">
        <v>82</v>
      </c>
      <c r="K30" s="76">
        <v>51</v>
      </c>
      <c r="L30" s="75">
        <f aca="true" t="shared" si="11" ref="L30:L35">ROUND((I30/G30)*100,1)</f>
        <v>65.7</v>
      </c>
      <c r="M30" s="75">
        <f aca="true" t="shared" si="12" ref="M30:M35">ROUND((J30/G30)*100,1)</f>
        <v>21.1</v>
      </c>
      <c r="N30" s="87">
        <f aca="true" t="shared" si="13" ref="N30:N35">ROUND((K30/G30)*100,1)</f>
        <v>13.1</v>
      </c>
    </row>
    <row r="31" spans="1:14" ht="11.25">
      <c r="A31" s="88" t="s">
        <v>23</v>
      </c>
      <c r="B31" s="82">
        <v>510</v>
      </c>
      <c r="C31" s="83">
        <v>-5.03</v>
      </c>
      <c r="D31" s="72">
        <v>409</v>
      </c>
      <c r="E31" s="73">
        <v>0.5</v>
      </c>
      <c r="F31" s="73">
        <f t="shared" si="9"/>
        <v>1.9</v>
      </c>
      <c r="G31" s="86">
        <v>408</v>
      </c>
      <c r="H31" s="75">
        <f t="shared" si="10"/>
        <v>2</v>
      </c>
      <c r="I31" s="76">
        <v>249</v>
      </c>
      <c r="J31" s="76">
        <v>86</v>
      </c>
      <c r="K31" s="76">
        <v>73</v>
      </c>
      <c r="L31" s="75">
        <f t="shared" si="11"/>
        <v>61</v>
      </c>
      <c r="M31" s="75">
        <f t="shared" si="12"/>
        <v>21.1</v>
      </c>
      <c r="N31" s="87">
        <f t="shared" si="13"/>
        <v>17.9</v>
      </c>
    </row>
    <row r="32" spans="1:14" ht="11.25">
      <c r="A32" s="88" t="s">
        <v>17</v>
      </c>
      <c r="B32" s="82">
        <v>959</v>
      </c>
      <c r="C32" s="83">
        <v>-8.67</v>
      </c>
      <c r="D32" s="72">
        <v>712</v>
      </c>
      <c r="E32" s="73">
        <v>-28.1</v>
      </c>
      <c r="F32" s="73">
        <f t="shared" si="9"/>
        <v>3.3</v>
      </c>
      <c r="G32" s="86">
        <v>706</v>
      </c>
      <c r="H32" s="74">
        <f t="shared" si="10"/>
        <v>3.4</v>
      </c>
      <c r="I32" s="76">
        <v>495</v>
      </c>
      <c r="J32" s="76">
        <v>170</v>
      </c>
      <c r="K32" s="76">
        <v>41</v>
      </c>
      <c r="L32" s="75">
        <f t="shared" si="11"/>
        <v>70.1</v>
      </c>
      <c r="M32" s="75">
        <f t="shared" si="12"/>
        <v>24.1</v>
      </c>
      <c r="N32" s="87">
        <f t="shared" si="13"/>
        <v>5.8</v>
      </c>
    </row>
    <row r="33" spans="1:14" ht="11.25">
      <c r="A33" s="88" t="s">
        <v>21</v>
      </c>
      <c r="B33" s="82">
        <v>1342</v>
      </c>
      <c r="C33" s="83">
        <v>8.66</v>
      </c>
      <c r="D33" s="72">
        <v>656</v>
      </c>
      <c r="E33" s="73">
        <v>-0.2</v>
      </c>
      <c r="F33" s="73">
        <f t="shared" si="9"/>
        <v>3.1</v>
      </c>
      <c r="G33" s="86">
        <v>701</v>
      </c>
      <c r="H33" s="74">
        <f t="shared" si="10"/>
        <v>3.4</v>
      </c>
      <c r="I33" s="76">
        <v>471</v>
      </c>
      <c r="J33" s="76">
        <v>131</v>
      </c>
      <c r="K33" s="76">
        <v>99</v>
      </c>
      <c r="L33" s="75">
        <f t="shared" si="11"/>
        <v>67.2</v>
      </c>
      <c r="M33" s="75">
        <f t="shared" si="12"/>
        <v>18.7</v>
      </c>
      <c r="N33" s="87">
        <f t="shared" si="13"/>
        <v>14.1</v>
      </c>
    </row>
    <row r="34" spans="1:14" ht="11.25">
      <c r="A34" s="88" t="s">
        <v>8</v>
      </c>
      <c r="B34" s="82">
        <v>768</v>
      </c>
      <c r="C34" s="83">
        <v>-6.91</v>
      </c>
      <c r="D34" s="72">
        <v>637</v>
      </c>
      <c r="E34" s="73">
        <v>-7.1</v>
      </c>
      <c r="F34" s="73">
        <f t="shared" si="9"/>
        <v>3</v>
      </c>
      <c r="G34" s="86">
        <v>574</v>
      </c>
      <c r="H34" s="74">
        <f t="shared" si="10"/>
        <v>2.8</v>
      </c>
      <c r="I34" s="76">
        <v>413</v>
      </c>
      <c r="J34" s="76">
        <v>118</v>
      </c>
      <c r="K34" s="76">
        <v>43</v>
      </c>
      <c r="L34" s="75">
        <f t="shared" si="11"/>
        <v>72</v>
      </c>
      <c r="M34" s="75">
        <f t="shared" si="12"/>
        <v>20.6</v>
      </c>
      <c r="N34" s="87">
        <f t="shared" si="13"/>
        <v>7.5</v>
      </c>
    </row>
    <row r="35" spans="1:14" ht="11.25">
      <c r="A35" s="88" t="s">
        <v>18</v>
      </c>
      <c r="B35" s="82">
        <v>1274</v>
      </c>
      <c r="C35" s="83">
        <v>22.85</v>
      </c>
      <c r="D35" s="72">
        <v>852</v>
      </c>
      <c r="E35" s="73">
        <v>-1.3</v>
      </c>
      <c r="F35" s="73">
        <f t="shared" si="9"/>
        <v>4</v>
      </c>
      <c r="G35" s="86">
        <v>844</v>
      </c>
      <c r="H35" s="74">
        <f t="shared" si="10"/>
        <v>4.1</v>
      </c>
      <c r="I35" s="76">
        <v>577</v>
      </c>
      <c r="J35" s="76">
        <v>181</v>
      </c>
      <c r="K35" s="76">
        <v>86</v>
      </c>
      <c r="L35" s="75">
        <f t="shared" si="11"/>
        <v>68.4</v>
      </c>
      <c r="M35" s="75">
        <f t="shared" si="12"/>
        <v>21.4</v>
      </c>
      <c r="N35" s="87">
        <f t="shared" si="13"/>
        <v>10.2</v>
      </c>
    </row>
    <row r="36" spans="1:14" ht="11.25">
      <c r="A36" s="88" t="s">
        <v>11</v>
      </c>
      <c r="B36" s="82">
        <v>1556</v>
      </c>
      <c r="C36" s="83">
        <v>-8.31</v>
      </c>
      <c r="D36" s="72">
        <v>1217</v>
      </c>
      <c r="E36" s="73">
        <v>5.1</v>
      </c>
      <c r="F36" s="73">
        <f t="shared" si="9"/>
        <v>5.7</v>
      </c>
      <c r="G36" s="86"/>
      <c r="H36" s="74"/>
      <c r="I36" s="76"/>
      <c r="J36" s="76"/>
      <c r="K36" s="76"/>
      <c r="L36" s="75"/>
      <c r="M36" s="75"/>
      <c r="N36" s="87"/>
    </row>
    <row r="37" spans="1:14" ht="12.75" thickBot="1">
      <c r="A37" s="130" t="s">
        <v>41</v>
      </c>
      <c r="B37" s="132">
        <f>SUM(B5:B36)</f>
        <v>31419</v>
      </c>
      <c r="C37" s="133">
        <v>-1.53</v>
      </c>
      <c r="D37" s="126">
        <f>SUM(D5:D36)</f>
        <v>21423</v>
      </c>
      <c r="E37" s="127">
        <v>-2.6</v>
      </c>
      <c r="F37" s="127">
        <v>100</v>
      </c>
      <c r="G37" s="134">
        <f>SUM(G5:G36)</f>
        <v>20762</v>
      </c>
      <c r="H37" s="135">
        <f>ROUND((G37/G$37)*100,1)</f>
        <v>100</v>
      </c>
      <c r="I37" s="136">
        <f>SUM(I5:I36)</f>
        <v>13628</v>
      </c>
      <c r="J37" s="136">
        <f>SUM(J5:J36)</f>
        <v>4732</v>
      </c>
      <c r="K37" s="136">
        <f>SUM(K5:K36)</f>
        <v>2402</v>
      </c>
      <c r="L37" s="135">
        <f>ROUND((I37/G37)*100,1)</f>
        <v>65.6</v>
      </c>
      <c r="M37" s="135">
        <f>ROUND((J37/G37)*100,1)</f>
        <v>22.8</v>
      </c>
      <c r="N37" s="137">
        <f>ROUND((K37/G37)*100,1)</f>
        <v>11.6</v>
      </c>
    </row>
    <row r="38" spans="1:14" ht="11.25">
      <c r="A38" s="176" t="s">
        <v>104</v>
      </c>
      <c r="B38" s="176"/>
      <c r="C38" s="176"/>
      <c r="D38" s="176"/>
      <c r="E38" s="176"/>
      <c r="F38" s="176"/>
      <c r="G38" s="176"/>
      <c r="H38" s="176"/>
      <c r="I38" s="176"/>
      <c r="J38" s="176"/>
      <c r="K38" s="176"/>
      <c r="L38" s="176"/>
      <c r="M38" s="176"/>
      <c r="N38" s="176"/>
    </row>
    <row r="39" spans="1:6" ht="11.25">
      <c r="A39" s="69" t="s">
        <v>105</v>
      </c>
      <c r="B39" s="70"/>
      <c r="C39" s="71"/>
      <c r="D39" s="70"/>
      <c r="E39" s="69"/>
      <c r="F39" s="66"/>
    </row>
    <row r="40" spans="1:14" ht="11.25">
      <c r="A40" s="177" t="s">
        <v>79</v>
      </c>
      <c r="B40" s="177"/>
      <c r="C40" s="177"/>
      <c r="D40" s="177"/>
      <c r="E40" s="177"/>
      <c r="F40" s="177"/>
      <c r="G40" s="177"/>
      <c r="H40" s="177"/>
      <c r="I40" s="177"/>
      <c r="J40" s="177"/>
      <c r="K40" s="177"/>
      <c r="L40" s="177"/>
      <c r="M40" s="177"/>
      <c r="N40" s="177"/>
    </row>
  </sheetData>
  <sheetProtection/>
  <mergeCells count="6">
    <mergeCell ref="A38:N38"/>
    <mergeCell ref="A40:N40"/>
    <mergeCell ref="B3:C3"/>
    <mergeCell ref="D3:F3"/>
    <mergeCell ref="G3:N3"/>
    <mergeCell ref="A3:A4"/>
  </mergeCells>
  <printOptions/>
  <pageMargins left="0.3937007874015748" right="0.3937007874015748" top="0.5905511811023623" bottom="0.5905511811023623"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M45"/>
  <sheetViews>
    <sheetView zoomScalePageLayoutView="0" workbookViewId="0" topLeftCell="A1">
      <selection activeCell="A46" sqref="A46"/>
    </sheetView>
  </sheetViews>
  <sheetFormatPr defaultColWidth="11.421875" defaultRowHeight="12.75"/>
  <cols>
    <col min="1" max="1" width="44.7109375" style="6" customWidth="1"/>
    <col min="2" max="6" width="8.57421875" style="6" customWidth="1"/>
    <col min="7" max="7" width="9.28125" style="6" customWidth="1"/>
    <col min="8" max="8" width="10.28125" style="6" customWidth="1"/>
    <col min="9" max="9" width="8.57421875" style="6" customWidth="1"/>
    <col min="10" max="10" width="9.421875" style="6" customWidth="1"/>
    <col min="11" max="11" width="9.28125" style="7" customWidth="1"/>
    <col min="12" max="12" width="8.57421875" style="6" customWidth="1"/>
    <col min="13" max="13" width="11.421875" style="6" customWidth="1"/>
    <col min="14" max="14" width="11.421875" style="2" customWidth="1"/>
    <col min="15" max="23" width="6.57421875" style="2" customWidth="1"/>
    <col min="24" max="16384" width="11.421875" style="2" customWidth="1"/>
  </cols>
  <sheetData>
    <row r="1" spans="1:13" s="8" customFormat="1" ht="12">
      <c r="A1" s="115" t="s">
        <v>154</v>
      </c>
      <c r="B1" s="33"/>
      <c r="C1" s="33"/>
      <c r="D1" s="33"/>
      <c r="E1" s="33"/>
      <c r="F1" s="33"/>
      <c r="G1" s="33"/>
      <c r="H1" s="89"/>
      <c r="I1" s="89"/>
      <c r="J1" s="90"/>
      <c r="K1" s="91"/>
      <c r="L1" s="6"/>
      <c r="M1" s="33"/>
    </row>
    <row r="2" spans="1:13" s="8" customFormat="1" ht="12.75" thickBot="1">
      <c r="A2" s="115"/>
      <c r="B2" s="33"/>
      <c r="C2" s="33"/>
      <c r="D2" s="33"/>
      <c r="E2" s="33"/>
      <c r="F2" s="33"/>
      <c r="G2" s="33"/>
      <c r="H2" s="89"/>
      <c r="I2" s="89"/>
      <c r="J2" s="90"/>
      <c r="K2" s="91"/>
      <c r="L2" s="6"/>
      <c r="M2" s="33"/>
    </row>
    <row r="3" spans="1:13" s="92" customFormat="1" ht="79.5" thickTop="1">
      <c r="A3" s="101" t="s">
        <v>106</v>
      </c>
      <c r="B3" s="101" t="s">
        <v>44</v>
      </c>
      <c r="C3" s="101" t="s">
        <v>108</v>
      </c>
      <c r="D3" s="101" t="s">
        <v>45</v>
      </c>
      <c r="E3" s="101" t="s">
        <v>46</v>
      </c>
      <c r="F3" s="101" t="s">
        <v>47</v>
      </c>
      <c r="G3" s="101" t="s">
        <v>109</v>
      </c>
      <c r="H3" s="101" t="s">
        <v>110</v>
      </c>
      <c r="I3" s="101" t="s">
        <v>111</v>
      </c>
      <c r="J3" s="102" t="s">
        <v>59</v>
      </c>
      <c r="K3" s="103" t="s">
        <v>112</v>
      </c>
      <c r="L3" s="104" t="s">
        <v>113</v>
      </c>
      <c r="M3" s="57"/>
    </row>
    <row r="4" spans="1:12" s="6" customFormat="1" ht="11.25">
      <c r="A4" s="105" t="s">
        <v>9</v>
      </c>
      <c r="B4" s="98">
        <v>3233</v>
      </c>
      <c r="C4" s="93">
        <v>15.6</v>
      </c>
      <c r="D4" s="100">
        <v>2399</v>
      </c>
      <c r="E4" s="100">
        <v>547</v>
      </c>
      <c r="F4" s="100">
        <v>287</v>
      </c>
      <c r="G4" s="94">
        <v>74.2</v>
      </c>
      <c r="H4" s="94">
        <f>ROUND((E4/B4)*100,1)</f>
        <v>16.9</v>
      </c>
      <c r="I4" s="94">
        <f>ROUND((F4/B4)*100,1)</f>
        <v>8.9</v>
      </c>
      <c r="J4" s="94">
        <v>29</v>
      </c>
      <c r="K4" s="94">
        <v>-7.7</v>
      </c>
      <c r="L4" s="95">
        <v>9.7</v>
      </c>
    </row>
    <row r="5" spans="1:12" s="6" customFormat="1" ht="11.25">
      <c r="A5" s="106" t="s">
        <v>116</v>
      </c>
      <c r="B5" s="99">
        <v>2443</v>
      </c>
      <c r="C5" s="73">
        <v>11.8</v>
      </c>
      <c r="D5" s="72">
        <v>1370</v>
      </c>
      <c r="E5" s="72">
        <v>747</v>
      </c>
      <c r="F5" s="72">
        <v>326</v>
      </c>
      <c r="G5" s="96">
        <v>56.1</v>
      </c>
      <c r="H5" s="96">
        <f aca="true" t="shared" si="0" ref="H5:H35">ROUND((E5/B5)*100,1)</f>
        <v>30.6</v>
      </c>
      <c r="I5" s="96">
        <f aca="true" t="shared" si="1" ref="I5:I35">ROUND((F5/B5)*100,1)</f>
        <v>13.3</v>
      </c>
      <c r="J5" s="96">
        <v>28</v>
      </c>
      <c r="K5" s="96">
        <v>12.7</v>
      </c>
      <c r="L5" s="97">
        <v>22.6</v>
      </c>
    </row>
    <row r="6" spans="1:12" s="6" customFormat="1" ht="11.25">
      <c r="A6" s="107" t="s">
        <v>63</v>
      </c>
      <c r="B6" s="99">
        <v>1042</v>
      </c>
      <c r="C6" s="73">
        <v>5</v>
      </c>
      <c r="D6" s="72">
        <v>481</v>
      </c>
      <c r="E6" s="72">
        <v>475</v>
      </c>
      <c r="F6" s="72">
        <v>86</v>
      </c>
      <c r="G6" s="96">
        <v>46.2</v>
      </c>
      <c r="H6" s="96">
        <f t="shared" si="0"/>
        <v>45.6</v>
      </c>
      <c r="I6" s="96">
        <f t="shared" si="1"/>
        <v>8.3</v>
      </c>
      <c r="J6" s="96">
        <v>25</v>
      </c>
      <c r="K6" s="96">
        <v>-2.6</v>
      </c>
      <c r="L6" s="97">
        <v>7.3</v>
      </c>
    </row>
    <row r="7" spans="1:12" s="6" customFormat="1" ht="11.25">
      <c r="A7" s="106" t="s">
        <v>117</v>
      </c>
      <c r="B7" s="99">
        <v>1042</v>
      </c>
      <c r="C7" s="73">
        <v>5</v>
      </c>
      <c r="D7" s="72">
        <v>589</v>
      </c>
      <c r="E7" s="72">
        <v>279</v>
      </c>
      <c r="F7" s="72">
        <v>174</v>
      </c>
      <c r="G7" s="96">
        <v>56.5</v>
      </c>
      <c r="H7" s="96">
        <f t="shared" si="0"/>
        <v>26.8</v>
      </c>
      <c r="I7" s="96">
        <f t="shared" si="1"/>
        <v>16.7</v>
      </c>
      <c r="J7" s="96">
        <v>26</v>
      </c>
      <c r="K7" s="96">
        <v>1.6</v>
      </c>
      <c r="L7" s="97">
        <v>17.5</v>
      </c>
    </row>
    <row r="8" spans="1:12" s="6" customFormat="1" ht="11.25">
      <c r="A8" s="107" t="s">
        <v>118</v>
      </c>
      <c r="B8" s="99">
        <v>855</v>
      </c>
      <c r="C8" s="73">
        <v>4.1</v>
      </c>
      <c r="D8" s="72">
        <v>669</v>
      </c>
      <c r="E8" s="72">
        <v>133</v>
      </c>
      <c r="F8" s="72">
        <v>53</v>
      </c>
      <c r="G8" s="96">
        <v>78.2</v>
      </c>
      <c r="H8" s="96">
        <f t="shared" si="0"/>
        <v>15.6</v>
      </c>
      <c r="I8" s="96">
        <f t="shared" si="1"/>
        <v>6.2</v>
      </c>
      <c r="J8" s="96">
        <v>29</v>
      </c>
      <c r="K8" s="96">
        <v>-12.3</v>
      </c>
      <c r="L8" s="97">
        <v>4.2</v>
      </c>
    </row>
    <row r="9" spans="1:12" s="6" customFormat="1" ht="11.25">
      <c r="A9" s="108" t="s">
        <v>49</v>
      </c>
      <c r="B9" s="99">
        <v>743</v>
      </c>
      <c r="C9" s="73">
        <v>3.6</v>
      </c>
      <c r="D9" s="72">
        <v>487</v>
      </c>
      <c r="E9" s="72">
        <v>132</v>
      </c>
      <c r="F9" s="72">
        <v>124</v>
      </c>
      <c r="G9" s="96">
        <v>65.5</v>
      </c>
      <c r="H9" s="96">
        <f t="shared" si="0"/>
        <v>17.8</v>
      </c>
      <c r="I9" s="96">
        <f t="shared" si="1"/>
        <v>16.7</v>
      </c>
      <c r="J9" s="96">
        <v>28</v>
      </c>
      <c r="K9" s="96">
        <v>5.4</v>
      </c>
      <c r="L9" s="97">
        <v>7.1</v>
      </c>
    </row>
    <row r="10" spans="1:12" s="6" customFormat="1" ht="11.25">
      <c r="A10" s="109" t="s">
        <v>48</v>
      </c>
      <c r="B10" s="99">
        <v>736</v>
      </c>
      <c r="C10" s="73">
        <v>3.5</v>
      </c>
      <c r="D10" s="72">
        <v>543</v>
      </c>
      <c r="E10" s="72">
        <v>109</v>
      </c>
      <c r="F10" s="72">
        <v>84</v>
      </c>
      <c r="G10" s="96">
        <v>73.8</v>
      </c>
      <c r="H10" s="96">
        <f t="shared" si="0"/>
        <v>14.8</v>
      </c>
      <c r="I10" s="96">
        <f t="shared" si="1"/>
        <v>11.4</v>
      </c>
      <c r="J10" s="96">
        <v>29</v>
      </c>
      <c r="K10" s="96">
        <v>-2.7</v>
      </c>
      <c r="L10" s="97">
        <v>3.9</v>
      </c>
    </row>
    <row r="11" spans="1:12" s="6" customFormat="1" ht="23.25" customHeight="1">
      <c r="A11" s="108" t="s">
        <v>119</v>
      </c>
      <c r="B11" s="99">
        <v>725</v>
      </c>
      <c r="C11" s="73">
        <v>3.5</v>
      </c>
      <c r="D11" s="72">
        <v>446</v>
      </c>
      <c r="E11" s="72">
        <v>157</v>
      </c>
      <c r="F11" s="72">
        <v>122</v>
      </c>
      <c r="G11" s="96">
        <v>61.5</v>
      </c>
      <c r="H11" s="96">
        <f t="shared" si="0"/>
        <v>21.7</v>
      </c>
      <c r="I11" s="96">
        <f t="shared" si="1"/>
        <v>16.8</v>
      </c>
      <c r="J11" s="96">
        <v>29</v>
      </c>
      <c r="K11" s="96">
        <v>5.2</v>
      </c>
      <c r="L11" s="97">
        <v>4.7</v>
      </c>
    </row>
    <row r="12" spans="1:12" s="6" customFormat="1" ht="11.25">
      <c r="A12" s="108" t="s">
        <v>120</v>
      </c>
      <c r="B12" s="99">
        <v>586</v>
      </c>
      <c r="C12" s="73">
        <v>2.8</v>
      </c>
      <c r="D12" s="72">
        <v>504</v>
      </c>
      <c r="E12" s="72">
        <v>55</v>
      </c>
      <c r="F12" s="72">
        <v>27</v>
      </c>
      <c r="G12" s="73">
        <v>86</v>
      </c>
      <c r="H12" s="96">
        <f t="shared" si="0"/>
        <v>9.4</v>
      </c>
      <c r="I12" s="96">
        <f t="shared" si="1"/>
        <v>4.6</v>
      </c>
      <c r="J12" s="96">
        <v>28</v>
      </c>
      <c r="K12" s="96">
        <v>16.4</v>
      </c>
      <c r="L12" s="97">
        <v>2</v>
      </c>
    </row>
    <row r="13" spans="1:12" s="6" customFormat="1" ht="11.25">
      <c r="A13" s="108" t="s">
        <v>50</v>
      </c>
      <c r="B13" s="99">
        <v>584</v>
      </c>
      <c r="C13" s="73">
        <v>2.8</v>
      </c>
      <c r="D13" s="72">
        <v>385</v>
      </c>
      <c r="E13" s="72">
        <v>118</v>
      </c>
      <c r="F13" s="72">
        <v>81</v>
      </c>
      <c r="G13" s="96">
        <v>65.9</v>
      </c>
      <c r="H13" s="96">
        <f t="shared" si="0"/>
        <v>20.2</v>
      </c>
      <c r="I13" s="96">
        <f t="shared" si="1"/>
        <v>13.9</v>
      </c>
      <c r="J13" s="96">
        <v>29</v>
      </c>
      <c r="K13" s="96">
        <v>-4.5</v>
      </c>
      <c r="L13" s="97">
        <v>4.1</v>
      </c>
    </row>
    <row r="14" spans="1:12" s="6" customFormat="1" ht="11.25">
      <c r="A14" s="108" t="s">
        <v>131</v>
      </c>
      <c r="B14" s="99">
        <v>411</v>
      </c>
      <c r="C14" s="73">
        <v>2</v>
      </c>
      <c r="D14" s="72">
        <v>308</v>
      </c>
      <c r="E14" s="72">
        <v>60</v>
      </c>
      <c r="F14" s="72">
        <v>43</v>
      </c>
      <c r="G14" s="96">
        <v>74.9</v>
      </c>
      <c r="H14" s="96">
        <f t="shared" si="0"/>
        <v>14.6</v>
      </c>
      <c r="I14" s="96">
        <f t="shared" si="1"/>
        <v>10.5</v>
      </c>
      <c r="J14" s="96">
        <v>28</v>
      </c>
      <c r="K14" s="96">
        <v>15.4</v>
      </c>
      <c r="L14" s="97">
        <v>3.5</v>
      </c>
    </row>
    <row r="15" spans="1:12" s="6" customFormat="1" ht="11.25">
      <c r="A15" s="106" t="s">
        <v>51</v>
      </c>
      <c r="B15" s="99">
        <v>330</v>
      </c>
      <c r="C15" s="73">
        <v>1.6</v>
      </c>
      <c r="D15" s="72">
        <v>81</v>
      </c>
      <c r="E15" s="72">
        <v>196</v>
      </c>
      <c r="F15" s="72">
        <v>53</v>
      </c>
      <c r="G15" s="96">
        <v>24.5</v>
      </c>
      <c r="H15" s="96">
        <f t="shared" si="0"/>
        <v>59.4</v>
      </c>
      <c r="I15" s="96">
        <f t="shared" si="1"/>
        <v>16.1</v>
      </c>
      <c r="J15" s="96">
        <v>20</v>
      </c>
      <c r="K15" s="96">
        <v>9.5</v>
      </c>
      <c r="L15" s="97">
        <v>3.8</v>
      </c>
    </row>
    <row r="16" spans="1:12" s="6" customFormat="1" ht="11.25">
      <c r="A16" s="109" t="s">
        <v>54</v>
      </c>
      <c r="B16" s="99">
        <v>284</v>
      </c>
      <c r="C16" s="73">
        <v>1.4</v>
      </c>
      <c r="D16" s="72">
        <v>93</v>
      </c>
      <c r="E16" s="72">
        <v>104</v>
      </c>
      <c r="F16" s="72">
        <v>87</v>
      </c>
      <c r="G16" s="96">
        <v>32.7</v>
      </c>
      <c r="H16" s="96">
        <f t="shared" si="0"/>
        <v>36.6</v>
      </c>
      <c r="I16" s="96">
        <f t="shared" si="1"/>
        <v>30.6</v>
      </c>
      <c r="J16" s="96">
        <v>23</v>
      </c>
      <c r="K16" s="96">
        <v>-2.1</v>
      </c>
      <c r="L16" s="97">
        <v>2.6</v>
      </c>
    </row>
    <row r="17" spans="1:12" ht="11.25">
      <c r="A17" s="108" t="s">
        <v>52</v>
      </c>
      <c r="B17" s="99">
        <v>272</v>
      </c>
      <c r="C17" s="73">
        <v>1.3</v>
      </c>
      <c r="D17" s="72">
        <v>77</v>
      </c>
      <c r="E17" s="72">
        <v>118</v>
      </c>
      <c r="F17" s="72">
        <v>77</v>
      </c>
      <c r="G17" s="96">
        <v>28.3</v>
      </c>
      <c r="H17" s="96">
        <f t="shared" si="0"/>
        <v>43.4</v>
      </c>
      <c r="I17" s="96">
        <f t="shared" si="1"/>
        <v>28.3</v>
      </c>
      <c r="J17" s="96">
        <v>17</v>
      </c>
      <c r="K17" s="96">
        <v>32.8</v>
      </c>
      <c r="L17" s="97">
        <v>5.6</v>
      </c>
    </row>
    <row r="18" spans="1:12" ht="11.25">
      <c r="A18" s="106" t="s">
        <v>121</v>
      </c>
      <c r="B18" s="99">
        <v>262</v>
      </c>
      <c r="C18" s="73">
        <v>1.3</v>
      </c>
      <c r="D18" s="72">
        <v>221</v>
      </c>
      <c r="E18" s="72">
        <v>24</v>
      </c>
      <c r="F18" s="72">
        <v>17</v>
      </c>
      <c r="G18" s="96">
        <v>84.4</v>
      </c>
      <c r="H18" s="96">
        <f t="shared" si="0"/>
        <v>9.2</v>
      </c>
      <c r="I18" s="96">
        <f t="shared" si="1"/>
        <v>6.5</v>
      </c>
      <c r="J18" s="96">
        <v>26</v>
      </c>
      <c r="K18" s="96">
        <v>-2.2</v>
      </c>
      <c r="L18" s="97">
        <v>4.3</v>
      </c>
    </row>
    <row r="19" spans="1:12" ht="11.25">
      <c r="A19" s="108" t="s">
        <v>122</v>
      </c>
      <c r="B19" s="99">
        <v>248</v>
      </c>
      <c r="C19" s="73">
        <v>1.2</v>
      </c>
      <c r="D19" s="72">
        <v>153</v>
      </c>
      <c r="E19" s="72">
        <v>78</v>
      </c>
      <c r="F19" s="72">
        <v>17</v>
      </c>
      <c r="G19" s="96">
        <v>61.7</v>
      </c>
      <c r="H19" s="96">
        <f t="shared" si="0"/>
        <v>31.5</v>
      </c>
      <c r="I19" s="96">
        <f t="shared" si="1"/>
        <v>6.9</v>
      </c>
      <c r="J19" s="96">
        <v>25</v>
      </c>
      <c r="K19" s="96">
        <v>-9.5</v>
      </c>
      <c r="L19" s="97">
        <v>15.9</v>
      </c>
    </row>
    <row r="20" spans="1:12" ht="11.25">
      <c r="A20" s="109" t="s">
        <v>123</v>
      </c>
      <c r="B20" s="99">
        <v>239</v>
      </c>
      <c r="C20" s="73">
        <v>1.2</v>
      </c>
      <c r="D20" s="72">
        <v>188</v>
      </c>
      <c r="E20" s="72">
        <v>28</v>
      </c>
      <c r="F20" s="72">
        <v>23</v>
      </c>
      <c r="G20" s="96">
        <v>78.7</v>
      </c>
      <c r="H20" s="96">
        <f t="shared" si="0"/>
        <v>11.7</v>
      </c>
      <c r="I20" s="96">
        <f t="shared" si="1"/>
        <v>9.6</v>
      </c>
      <c r="J20" s="96">
        <v>25</v>
      </c>
      <c r="K20" s="73">
        <v>19</v>
      </c>
      <c r="L20" s="97">
        <v>6.2</v>
      </c>
    </row>
    <row r="21" spans="1:12" ht="11.25">
      <c r="A21" s="108" t="s">
        <v>124</v>
      </c>
      <c r="B21" s="99">
        <v>233</v>
      </c>
      <c r="C21" s="73">
        <v>1.1</v>
      </c>
      <c r="D21" s="72">
        <v>169</v>
      </c>
      <c r="E21" s="72">
        <v>38</v>
      </c>
      <c r="F21" s="72">
        <v>26</v>
      </c>
      <c r="G21" s="96">
        <v>72.5</v>
      </c>
      <c r="H21" s="96">
        <f t="shared" si="0"/>
        <v>16.3</v>
      </c>
      <c r="I21" s="96">
        <f t="shared" si="1"/>
        <v>11.2</v>
      </c>
      <c r="J21" s="96">
        <v>22</v>
      </c>
      <c r="K21" s="73">
        <v>5</v>
      </c>
      <c r="L21" s="97">
        <v>6.6</v>
      </c>
    </row>
    <row r="22" spans="1:12" ht="11.25">
      <c r="A22" s="108" t="s">
        <v>53</v>
      </c>
      <c r="B22" s="99">
        <v>228</v>
      </c>
      <c r="C22" s="73">
        <v>1.1</v>
      </c>
      <c r="D22" s="72">
        <v>131</v>
      </c>
      <c r="E22" s="72">
        <v>60</v>
      </c>
      <c r="F22" s="72">
        <v>37</v>
      </c>
      <c r="G22" s="96">
        <v>57.5</v>
      </c>
      <c r="H22" s="96">
        <f t="shared" si="0"/>
        <v>26.3</v>
      </c>
      <c r="I22" s="96">
        <f t="shared" si="1"/>
        <v>16.2</v>
      </c>
      <c r="J22" s="96">
        <v>21</v>
      </c>
      <c r="K22" s="73">
        <v>-3</v>
      </c>
      <c r="L22" s="97">
        <v>6.5</v>
      </c>
    </row>
    <row r="23" spans="1:12" ht="11.25">
      <c r="A23" s="108" t="s">
        <v>55</v>
      </c>
      <c r="B23" s="99">
        <v>212</v>
      </c>
      <c r="C23" s="73">
        <v>1</v>
      </c>
      <c r="D23" s="72">
        <v>128</v>
      </c>
      <c r="E23" s="72">
        <v>63</v>
      </c>
      <c r="F23" s="72">
        <v>21</v>
      </c>
      <c r="G23" s="96">
        <v>60.4</v>
      </c>
      <c r="H23" s="96">
        <f t="shared" si="0"/>
        <v>29.7</v>
      </c>
      <c r="I23" s="96">
        <f t="shared" si="1"/>
        <v>9.9</v>
      </c>
      <c r="J23" s="96">
        <v>27</v>
      </c>
      <c r="K23" s="96">
        <v>4.1</v>
      </c>
      <c r="L23" s="97">
        <v>4.3</v>
      </c>
    </row>
    <row r="24" spans="1:12" ht="11.25">
      <c r="A24" s="108" t="s">
        <v>56</v>
      </c>
      <c r="B24" s="99">
        <v>209</v>
      </c>
      <c r="C24" s="73">
        <v>1</v>
      </c>
      <c r="D24" s="72">
        <v>88</v>
      </c>
      <c r="E24" s="72">
        <v>98</v>
      </c>
      <c r="F24" s="72">
        <v>23</v>
      </c>
      <c r="G24" s="96">
        <v>42.1</v>
      </c>
      <c r="H24" s="96">
        <f t="shared" si="0"/>
        <v>46.9</v>
      </c>
      <c r="I24" s="73">
        <f t="shared" si="1"/>
        <v>11</v>
      </c>
      <c r="J24" s="96">
        <v>20</v>
      </c>
      <c r="K24" s="73">
        <v>6</v>
      </c>
      <c r="L24" s="97">
        <v>3.8</v>
      </c>
    </row>
    <row r="25" spans="1:12" ht="11.25">
      <c r="A25" s="110" t="s">
        <v>125</v>
      </c>
      <c r="B25" s="99">
        <v>180</v>
      </c>
      <c r="C25" s="73">
        <v>0.9</v>
      </c>
      <c r="D25" s="72">
        <v>156</v>
      </c>
      <c r="E25" s="72">
        <v>17</v>
      </c>
      <c r="F25" s="72">
        <v>7</v>
      </c>
      <c r="G25" s="96">
        <v>86.7</v>
      </c>
      <c r="H25" s="96">
        <f t="shared" si="0"/>
        <v>9.4</v>
      </c>
      <c r="I25" s="96">
        <f t="shared" si="1"/>
        <v>3.9</v>
      </c>
      <c r="J25" s="96">
        <v>28</v>
      </c>
      <c r="K25" s="96">
        <v>-29.4</v>
      </c>
      <c r="L25" s="97">
        <v>1</v>
      </c>
    </row>
    <row r="26" spans="1:12" ht="11.25">
      <c r="A26" s="106" t="s">
        <v>61</v>
      </c>
      <c r="B26" s="99">
        <v>178</v>
      </c>
      <c r="C26" s="73">
        <v>0.9</v>
      </c>
      <c r="D26" s="72">
        <v>113</v>
      </c>
      <c r="E26" s="72">
        <v>48</v>
      </c>
      <c r="F26" s="72">
        <v>17</v>
      </c>
      <c r="G26" s="96">
        <v>63.5</v>
      </c>
      <c r="H26" s="73">
        <f t="shared" si="0"/>
        <v>27</v>
      </c>
      <c r="I26" s="96">
        <f t="shared" si="1"/>
        <v>9.6</v>
      </c>
      <c r="J26" s="96">
        <v>25</v>
      </c>
      <c r="K26" s="96">
        <v>-3.4</v>
      </c>
      <c r="L26" s="97">
        <v>2.5</v>
      </c>
    </row>
    <row r="27" spans="1:12" ht="11.25">
      <c r="A27" s="110" t="s">
        <v>64</v>
      </c>
      <c r="B27" s="99">
        <v>176</v>
      </c>
      <c r="C27" s="73">
        <v>0.8</v>
      </c>
      <c r="D27" s="72">
        <v>148</v>
      </c>
      <c r="E27" s="72">
        <v>21</v>
      </c>
      <c r="F27" s="72">
        <v>7</v>
      </c>
      <c r="G27" s="96">
        <v>84.1</v>
      </c>
      <c r="H27" s="96">
        <f t="shared" si="0"/>
        <v>11.9</v>
      </c>
      <c r="I27" s="73">
        <f t="shared" si="1"/>
        <v>4</v>
      </c>
      <c r="J27" s="96">
        <v>25</v>
      </c>
      <c r="K27" s="96">
        <v>57.4</v>
      </c>
      <c r="L27" s="97">
        <v>4.2</v>
      </c>
    </row>
    <row r="28" spans="1:12" ht="11.25">
      <c r="A28" s="108" t="s">
        <v>126</v>
      </c>
      <c r="B28" s="99">
        <v>171</v>
      </c>
      <c r="C28" s="73">
        <v>0.8</v>
      </c>
      <c r="D28" s="72">
        <v>122</v>
      </c>
      <c r="E28" s="72">
        <v>30</v>
      </c>
      <c r="F28" s="72">
        <v>19</v>
      </c>
      <c r="G28" s="96">
        <v>71.3</v>
      </c>
      <c r="H28" s="96">
        <f t="shared" si="0"/>
        <v>17.5</v>
      </c>
      <c r="I28" s="96">
        <f t="shared" si="1"/>
        <v>11.1</v>
      </c>
      <c r="J28" s="96">
        <v>27</v>
      </c>
      <c r="K28" s="96">
        <v>-8.3</v>
      </c>
      <c r="L28" s="97">
        <v>1.5</v>
      </c>
    </row>
    <row r="29" spans="1:12" ht="11.25">
      <c r="A29" s="111" t="s">
        <v>62</v>
      </c>
      <c r="B29" s="99">
        <v>170</v>
      </c>
      <c r="C29" s="73">
        <v>0.8</v>
      </c>
      <c r="D29" s="72">
        <v>120</v>
      </c>
      <c r="E29" s="72">
        <v>39</v>
      </c>
      <c r="F29" s="72">
        <v>11</v>
      </c>
      <c r="G29" s="96">
        <v>70.6</v>
      </c>
      <c r="H29" s="96">
        <f t="shared" si="0"/>
        <v>22.9</v>
      </c>
      <c r="I29" s="96">
        <f t="shared" si="1"/>
        <v>6.5</v>
      </c>
      <c r="J29" s="96">
        <v>24</v>
      </c>
      <c r="K29" s="96">
        <v>33.3</v>
      </c>
      <c r="L29" s="97">
        <v>3</v>
      </c>
    </row>
    <row r="30" spans="1:12" ht="11.25">
      <c r="A30" s="106" t="s">
        <v>127</v>
      </c>
      <c r="B30" s="99">
        <v>160</v>
      </c>
      <c r="C30" s="73">
        <v>0.8</v>
      </c>
      <c r="D30" s="72">
        <v>106</v>
      </c>
      <c r="E30" s="72">
        <v>39</v>
      </c>
      <c r="F30" s="72">
        <v>15</v>
      </c>
      <c r="G30" s="96">
        <v>66.3</v>
      </c>
      <c r="H30" s="96">
        <f t="shared" si="0"/>
        <v>24.4</v>
      </c>
      <c r="I30" s="96">
        <f t="shared" si="1"/>
        <v>9.4</v>
      </c>
      <c r="J30" s="96">
        <v>24</v>
      </c>
      <c r="K30" s="96">
        <v>2.9</v>
      </c>
      <c r="L30" s="97">
        <v>30.5</v>
      </c>
    </row>
    <row r="31" spans="1:12" ht="22.5">
      <c r="A31" s="109" t="s">
        <v>128</v>
      </c>
      <c r="B31" s="99">
        <v>141</v>
      </c>
      <c r="C31" s="73">
        <v>0.7</v>
      </c>
      <c r="D31" s="72">
        <v>81</v>
      </c>
      <c r="E31" s="72">
        <v>39</v>
      </c>
      <c r="F31" s="72">
        <v>21</v>
      </c>
      <c r="G31" s="96">
        <v>57.4</v>
      </c>
      <c r="H31" s="96">
        <f t="shared" si="0"/>
        <v>27.7</v>
      </c>
      <c r="I31" s="96">
        <f t="shared" si="1"/>
        <v>14.9</v>
      </c>
      <c r="J31" s="96">
        <v>23</v>
      </c>
      <c r="K31" s="73">
        <v>-10</v>
      </c>
      <c r="L31" s="97">
        <v>5.1</v>
      </c>
    </row>
    <row r="32" spans="1:12" ht="11.25">
      <c r="A32" s="106" t="s">
        <v>57</v>
      </c>
      <c r="B32" s="99">
        <v>134</v>
      </c>
      <c r="C32" s="73">
        <v>0.6</v>
      </c>
      <c r="D32" s="72">
        <v>108</v>
      </c>
      <c r="E32" s="72">
        <v>13</v>
      </c>
      <c r="F32" s="72">
        <v>13</v>
      </c>
      <c r="G32" s="96">
        <v>80.6</v>
      </c>
      <c r="H32" s="96">
        <f t="shared" si="0"/>
        <v>9.7</v>
      </c>
      <c r="I32" s="96">
        <f t="shared" si="1"/>
        <v>9.7</v>
      </c>
      <c r="J32" s="96">
        <v>26</v>
      </c>
      <c r="K32" s="96">
        <v>-5.3</v>
      </c>
      <c r="L32" s="97">
        <v>1.2</v>
      </c>
    </row>
    <row r="33" spans="1:12" ht="11.25">
      <c r="A33" s="106" t="s">
        <v>129</v>
      </c>
      <c r="B33" s="99">
        <v>124</v>
      </c>
      <c r="C33" s="73">
        <v>0.6</v>
      </c>
      <c r="D33" s="72">
        <v>94</v>
      </c>
      <c r="E33" s="72">
        <v>24</v>
      </c>
      <c r="F33" s="72">
        <v>6</v>
      </c>
      <c r="G33" s="96">
        <v>75.8</v>
      </c>
      <c r="H33" s="96">
        <f t="shared" si="0"/>
        <v>19.4</v>
      </c>
      <c r="I33" s="96">
        <f t="shared" si="1"/>
        <v>4.8</v>
      </c>
      <c r="J33" s="96">
        <v>24</v>
      </c>
      <c r="K33" s="96">
        <v>38.2</v>
      </c>
      <c r="L33" s="97">
        <v>2.3</v>
      </c>
    </row>
    <row r="34" spans="1:12" ht="12">
      <c r="A34" s="116" t="s">
        <v>130</v>
      </c>
      <c r="B34" s="117">
        <f>SUM(B4:B33)</f>
        <v>16351</v>
      </c>
      <c r="C34" s="118">
        <f>SUM(C4:C33)</f>
        <v>78.79999999999998</v>
      </c>
      <c r="D34" s="119">
        <f>SUM(D4:D33)</f>
        <v>10558</v>
      </c>
      <c r="E34" s="119">
        <f>SUM(E4:E33)</f>
        <v>3889</v>
      </c>
      <c r="F34" s="119">
        <f>SUM(F4:F33)</f>
        <v>1904</v>
      </c>
      <c r="G34" s="120">
        <f>ROUND((D34/B34)*100,1)</f>
        <v>64.6</v>
      </c>
      <c r="H34" s="118">
        <f t="shared" si="0"/>
        <v>23.8</v>
      </c>
      <c r="I34" s="118">
        <f t="shared" si="1"/>
        <v>11.6</v>
      </c>
      <c r="J34" s="121"/>
      <c r="K34" s="118">
        <v>0.5</v>
      </c>
      <c r="L34" s="122">
        <v>6.5</v>
      </c>
    </row>
    <row r="35" spans="1:12" ht="12.75" thickBot="1">
      <c r="A35" s="123" t="s">
        <v>58</v>
      </c>
      <c r="B35" s="124">
        <v>20762</v>
      </c>
      <c r="C35" s="125">
        <f>ROUND((B35/20762)*100,1)</f>
        <v>100</v>
      </c>
      <c r="D35" s="126">
        <v>13628</v>
      </c>
      <c r="E35" s="126">
        <v>4732</v>
      </c>
      <c r="F35" s="126">
        <v>2402</v>
      </c>
      <c r="G35" s="127">
        <f>ROUND((D35/B35)*100,1)</f>
        <v>65.6</v>
      </c>
      <c r="H35" s="128">
        <f t="shared" si="0"/>
        <v>22.8</v>
      </c>
      <c r="I35" s="128">
        <f t="shared" si="1"/>
        <v>11.6</v>
      </c>
      <c r="J35" s="128"/>
      <c r="K35" s="128">
        <v>0.5</v>
      </c>
      <c r="L35" s="129"/>
    </row>
    <row r="36" spans="1:12" ht="11.25">
      <c r="A36" s="185" t="s">
        <v>114</v>
      </c>
      <c r="B36" s="186"/>
      <c r="C36" s="186"/>
      <c r="D36" s="186"/>
      <c r="E36" s="186"/>
      <c r="F36" s="186"/>
      <c r="G36" s="186"/>
      <c r="H36" s="186"/>
      <c r="I36" s="186"/>
      <c r="J36" s="186"/>
      <c r="K36" s="186"/>
      <c r="L36" s="186"/>
    </row>
    <row r="37" spans="1:12" ht="11.25">
      <c r="A37" s="187" t="s">
        <v>115</v>
      </c>
      <c r="B37" s="187"/>
      <c r="C37" s="187"/>
      <c r="D37" s="187"/>
      <c r="E37" s="187"/>
      <c r="F37" s="187"/>
      <c r="G37" s="187"/>
      <c r="H37" s="187"/>
      <c r="I37" s="187"/>
      <c r="J37" s="187"/>
      <c r="K37" s="187"/>
      <c r="L37" s="187"/>
    </row>
    <row r="38" spans="1:12" ht="11.25">
      <c r="A38" s="177" t="s">
        <v>79</v>
      </c>
      <c r="B38" s="177"/>
      <c r="C38" s="177"/>
      <c r="D38" s="177"/>
      <c r="E38" s="177"/>
      <c r="F38" s="177"/>
      <c r="G38" s="177"/>
      <c r="H38" s="177"/>
      <c r="I38" s="177"/>
      <c r="J38" s="177"/>
      <c r="K38" s="177"/>
      <c r="L38" s="177"/>
    </row>
    <row r="39" ht="11.25">
      <c r="K39" s="6"/>
    </row>
    <row r="40" ht="11.25">
      <c r="K40" s="6"/>
    </row>
    <row r="41" ht="11.25">
      <c r="K41" s="6"/>
    </row>
    <row r="42" ht="11.25">
      <c r="K42" s="6"/>
    </row>
    <row r="43" ht="11.25">
      <c r="K43" s="6"/>
    </row>
    <row r="44" ht="11.25">
      <c r="K44" s="6"/>
    </row>
    <row r="45" ht="11.25">
      <c r="K45" s="6"/>
    </row>
  </sheetData>
  <sheetProtection/>
  <mergeCells count="3">
    <mergeCell ref="A36:L36"/>
    <mergeCell ref="A37:L37"/>
    <mergeCell ref="A38:L38"/>
  </mergeCells>
  <printOptions/>
  <pageMargins left="0.1968503937007874" right="0.1968503937007874" top="0.2755905511811024" bottom="0.7086614173228347" header="0.15748031496062992" footer="0.1574803149606299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abriacdo</dc:creator>
  <cp:keywords/>
  <dc:description/>
  <cp:lastModifiedBy>STSI</cp:lastModifiedBy>
  <cp:lastPrinted>2013-11-14T08:43:02Z</cp:lastPrinted>
  <dcterms:created xsi:type="dcterms:W3CDTF">2012-09-14T07:54:09Z</dcterms:created>
  <dcterms:modified xsi:type="dcterms:W3CDTF">2013-11-21T15:54:19Z</dcterms:modified>
  <cp:category/>
  <cp:version/>
  <cp:contentType/>
  <cp:contentStatus/>
</cp:coreProperties>
</file>