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13485" activeTab="0"/>
  </bookViews>
  <sheets>
    <sheet name="Présentation" sheetId="1" r:id="rId1"/>
    <sheet name="Ensemble" sheetId="2" r:id="rId2"/>
    <sheet name="Garçons" sheetId="3" r:id="rId3"/>
    <sheet name="Filles" sheetId="4" r:id="rId4"/>
  </sheets>
  <definedNames/>
  <calcPr fullCalcOnLoad="1"/>
</workbook>
</file>

<file path=xl/sharedStrings.xml><?xml version="1.0" encoding="utf-8"?>
<sst xmlns="http://schemas.openxmlformats.org/spreadsheetml/2006/main" count="324" uniqueCount="78">
  <si>
    <t>[1] Nombre d'admis par série du baccalauréat</t>
  </si>
  <si>
    <t>Garçons + filles</t>
  </si>
  <si>
    <t>Voie</t>
  </si>
  <si>
    <t>Série</t>
  </si>
  <si>
    <t>1997</t>
  </si>
  <si>
    <t>1998</t>
  </si>
  <si>
    <t>1999</t>
  </si>
  <si>
    <t>2000</t>
  </si>
  <si>
    <t>2001</t>
  </si>
  <si>
    <t>2002</t>
  </si>
  <si>
    <t>2003</t>
  </si>
  <si>
    <t>2004</t>
  </si>
  <si>
    <t>2005</t>
  </si>
  <si>
    <t>2006</t>
  </si>
  <si>
    <t>2007</t>
  </si>
  <si>
    <t>2008</t>
  </si>
  <si>
    <t>2009</t>
  </si>
  <si>
    <t>2010</t>
  </si>
  <si>
    <t>2012</t>
  </si>
  <si>
    <t>2013</t>
  </si>
  <si>
    <t>Baccalauréat général</t>
  </si>
  <si>
    <t>S</t>
  </si>
  <si>
    <t>ES</t>
  </si>
  <si>
    <t>L</t>
  </si>
  <si>
    <t>Ensemble</t>
  </si>
  <si>
    <t>Baccalauréat technologique</t>
  </si>
  <si>
    <t>STI</t>
  </si>
  <si>
    <t>STL</t>
  </si>
  <si>
    <t>TMD</t>
  </si>
  <si>
    <t>Hôtellerie</t>
  </si>
  <si>
    <t>Baccalauréat professionnel</t>
  </si>
  <si>
    <t>Production</t>
  </si>
  <si>
    <t>Services</t>
  </si>
  <si>
    <t>Tous baccalauréats</t>
  </si>
  <si>
    <t>[2] Taux de réussite par série du baccalauréat (%)</t>
  </si>
  <si>
    <t>Garçons</t>
  </si>
  <si>
    <t>Filles</t>
  </si>
  <si>
    <t>2011 hors Mayotte</t>
  </si>
  <si>
    <t>2011 avec Mayotte</t>
  </si>
  <si>
    <t>La réussite au baccalauréat selon la série et le sexe</t>
  </si>
  <si>
    <t>Présentation de la série</t>
  </si>
  <si>
    <t>direction de l'évaluation, de la prospective et de la performance</t>
  </si>
  <si>
    <t>Sigles des séries</t>
  </si>
  <si>
    <t>économique et social</t>
  </si>
  <si>
    <t>littéraire</t>
  </si>
  <si>
    <t>scientifique</t>
  </si>
  <si>
    <t>sciences et technologies industrielles</t>
  </si>
  <si>
    <t>sciences et technologies de laboratoire</t>
  </si>
  <si>
    <t>techniques de la musique et de la danse</t>
  </si>
  <si>
    <t>spécialités qui couvrent pour l'essentiel les domaines de l'agriculture, des transformations, du génie civil et du bâtiment, de la mécanique, de l'électricité et de l'électronique.</t>
  </si>
  <si>
    <t>spécialités qui couvrent pour l'essentiel les domaines des échanges et de la gestion, de la communication et de l'information, des services aux personnes et à la collectivité.</t>
  </si>
  <si>
    <t>-</t>
  </si>
  <si>
    <r>
      <t xml:space="preserve">STD2A/ </t>
    </r>
    <r>
      <rPr>
        <b/>
        <i/>
        <sz val="8"/>
        <color indexed="9"/>
        <rFont val="Arial"/>
        <family val="2"/>
      </rPr>
      <t>STI-AA (1)</t>
    </r>
  </si>
  <si>
    <t>STI (1)</t>
  </si>
  <si>
    <r>
      <t>STI2D</t>
    </r>
    <r>
      <rPr>
        <b/>
        <i/>
        <sz val="8"/>
        <color indexed="9"/>
        <rFont val="Arial"/>
        <family val="2"/>
      </rPr>
      <t>/ STI hors AA (1)</t>
    </r>
  </si>
  <si>
    <r>
      <t xml:space="preserve">sciences et technologies de l'industrie et du développement durable/ </t>
    </r>
    <r>
      <rPr>
        <i/>
        <sz val="8"/>
        <rFont val="Arial"/>
        <family val="2"/>
      </rPr>
      <t>STI hors option Arts appliqués</t>
    </r>
  </si>
  <si>
    <r>
      <t xml:space="preserve">sciences et technologies du design et des arts appliqués/ </t>
    </r>
    <r>
      <rPr>
        <i/>
        <sz val="8"/>
        <rFont val="Arial"/>
        <family val="2"/>
      </rPr>
      <t>STI option Arts appliqués</t>
    </r>
  </si>
  <si>
    <t>STG (ex-STT)</t>
  </si>
  <si>
    <t>ST2S (ex-SMS)</t>
  </si>
  <si>
    <t>sciences médico-sociales (ex-sciences et technologies de la santé et du social)</t>
  </si>
  <si>
    <t>sciences et technologies tertiaires (ex-sciences et technologies de la gestion)</t>
  </si>
  <si>
    <r>
      <t>STI2D (ex-</t>
    </r>
    <r>
      <rPr>
        <i/>
        <sz val="8"/>
        <rFont val="Arial"/>
        <family val="2"/>
      </rPr>
      <t>STI hors AA)</t>
    </r>
  </si>
  <si>
    <r>
      <t>STD2A (</t>
    </r>
    <r>
      <rPr>
        <i/>
        <sz val="8"/>
        <rFont val="Arial"/>
        <family val="2"/>
      </rPr>
      <t>STI-AA)</t>
    </r>
  </si>
  <si>
    <t>La réussite au baccalauréat par série</t>
  </si>
  <si>
    <t>Sources : MEN-MESR DEPP/ Système d'information OCEAN (MEN) et système d'information du ministère en charge de l'agricuture</t>
  </si>
  <si>
    <t>Champ : France métropolitaine + DOM avec Mayotte à partir de 2011 - Public + Privé, tous candidats</t>
  </si>
  <si>
    <t>Lecture - A la session 1997 en France métropolitaine et dans les DOM (hors Mayotte), 481 798 candidats ont été reçus au baccalauréat, toutes séries confondues.</t>
  </si>
  <si>
    <t>Lecture - A la session 1997 en France métropolitaine et dans les DOM (hors Mayotte), le taux de réussite au baccalauréat s'établit à 77,3 %, toutes séries confondues.</t>
  </si>
  <si>
    <t>Lecture - A la session 1997 en France métropolitaine et dans les DOM (hors Mayotte), 291 004 garçons ont été reçus au baccalauréat, toutes séries confondues.</t>
  </si>
  <si>
    <t>Lecture - A la session 1997 en France métropolitaine et dans les DOM (hors Mayotte), le taux de réussite des garçons au baccalauréat s'établit à 74,7 %, toutes séries confondues.</t>
  </si>
  <si>
    <t>Lecture - A la session 1997 en France métropolitaine et dans les DOM (hors Mayotte), 262 794 filles ont été reçues au baccalauréat, toutes séries confondues.</t>
  </si>
  <si>
    <t>Lecture - A la session 1997 en France métropolitaine et dans les DOM (hors Mayotte), le taux de réussite des filles au baccalauréat s'établit à 79,6 %, toutes séries confondues.</t>
  </si>
  <si>
    <r>
      <t>(1) A partir de la session 2013, la série STI (option "</t>
    </r>
    <r>
      <rPr>
        <u val="single"/>
        <sz val="8"/>
        <rFont val="Arial"/>
        <family val="2"/>
      </rPr>
      <t>A</t>
    </r>
    <r>
      <rPr>
        <sz val="8"/>
        <rFont val="Arial"/>
        <family val="0"/>
      </rPr>
      <t xml:space="preserve">rts </t>
    </r>
    <r>
      <rPr>
        <u val="single"/>
        <sz val="8"/>
        <rFont val="Arial"/>
        <family val="2"/>
      </rPr>
      <t>A</t>
    </r>
    <r>
      <rPr>
        <sz val="8"/>
        <rFont val="Arial"/>
        <family val="0"/>
      </rPr>
      <t xml:space="preserve">ppliqués" [AA] et autres options) est remplacée par les séries STI2D et STD2A (Design et </t>
    </r>
    <r>
      <rPr>
        <sz val="8"/>
        <rFont val="Arial"/>
        <family val="2"/>
      </rPr>
      <t>arts a</t>
    </r>
    <r>
      <rPr>
        <sz val="8"/>
        <rFont val="Arial"/>
        <family val="0"/>
      </rPr>
      <t xml:space="preserve">ppliqués). Voir "Présentation", interprétation des évolutions. </t>
    </r>
  </si>
  <si>
    <t>STAV (ex-STAE STPA)</t>
  </si>
  <si>
    <t>sciences et technologies de l'agronomie et du vivant (ex-sciences et technologies de l'agronomie et de l'environnement, du produit agroalimentaire)</t>
  </si>
  <si>
    <t>1995</t>
  </si>
  <si>
    <t>1996</t>
  </si>
  <si>
    <t xml:space="preserve">STAV (ex-STAE STPA)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</si>
</sst>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s>
  <fonts count="46">
    <font>
      <sz val="10"/>
      <name val="Arial"/>
      <family val="0"/>
    </font>
    <font>
      <b/>
      <i/>
      <sz val="10"/>
      <name val="Arial"/>
      <family val="0"/>
    </font>
    <font>
      <sz val="6"/>
      <color indexed="8"/>
      <name val="Arial"/>
      <family val="0"/>
    </font>
    <font>
      <b/>
      <sz val="12"/>
      <color indexed="48"/>
      <name val="Arial"/>
      <family val="0"/>
    </font>
    <font>
      <i/>
      <sz val="8"/>
      <color indexed="8"/>
      <name val="Arial"/>
      <family val="0"/>
    </font>
    <font>
      <b/>
      <sz val="8"/>
      <color indexed="9"/>
      <name val="Arial"/>
      <family val="0"/>
    </font>
    <font>
      <sz val="8"/>
      <color indexed="8"/>
      <name val="Arial"/>
      <family val="0"/>
    </font>
    <font>
      <b/>
      <sz val="8"/>
      <color indexed="8"/>
      <name val="Arial"/>
      <family val="0"/>
    </font>
    <font>
      <sz val="8"/>
      <name val="Arial"/>
      <family val="0"/>
    </font>
    <font>
      <b/>
      <i/>
      <sz val="8"/>
      <color indexed="9"/>
      <name val="Arial"/>
      <family val="2"/>
    </font>
    <font>
      <b/>
      <sz val="12"/>
      <color indexed="10"/>
      <name val="Arial"/>
      <family val="2"/>
    </font>
    <font>
      <b/>
      <sz val="14"/>
      <color indexed="9"/>
      <name val="Arial"/>
      <family val="0"/>
    </font>
    <font>
      <b/>
      <sz val="14"/>
      <color indexed="54"/>
      <name val="Arial Black"/>
      <family val="2"/>
    </font>
    <font>
      <b/>
      <sz val="10"/>
      <color indexed="62"/>
      <name val="Arial"/>
      <family val="2"/>
    </font>
    <font>
      <b/>
      <u val="single"/>
      <sz val="8"/>
      <name val="Arial"/>
      <family val="2"/>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u val="single"/>
      <sz val="10"/>
      <color indexed="8"/>
      <name val="Arial"/>
      <family val="2"/>
    </font>
    <font>
      <b/>
      <sz val="10"/>
      <color indexed="12"/>
      <name val="Arial"/>
      <family val="2"/>
    </font>
    <font>
      <i/>
      <sz val="8"/>
      <name val="Arial"/>
      <family val="2"/>
    </font>
    <font>
      <b/>
      <sz val="10"/>
      <color indexed="8"/>
      <name val="Arial"/>
      <family val="2"/>
    </font>
    <font>
      <u val="single"/>
      <sz val="8"/>
      <name val="Arial"/>
      <family val="2"/>
    </font>
    <font>
      <sz val="7"/>
      <color indexed="8"/>
      <name val="Arial"/>
      <family val="0"/>
    </font>
    <font>
      <b/>
      <u val="single"/>
      <sz val="12"/>
      <color indexed="8"/>
      <name val="Arial"/>
      <family val="0"/>
    </font>
    <font>
      <i/>
      <sz val="8"/>
      <color indexed="12"/>
      <name val="Arial"/>
      <family val="2"/>
    </font>
    <font>
      <i/>
      <sz val="10"/>
      <color indexed="8"/>
      <name val="Arial"/>
      <family val="2"/>
    </font>
    <font>
      <b/>
      <sz val="11"/>
      <color indexed="8"/>
      <name val="Arial"/>
      <family val="2"/>
    </font>
    <font>
      <sz val="8"/>
      <color indexed="12"/>
      <name val="Arial"/>
      <family val="0"/>
    </font>
    <font>
      <i/>
      <sz val="9"/>
      <color indexed="12"/>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4"/>
        <bgColor indexed="64"/>
      </patternFill>
    </fill>
    <fill>
      <patternFill patternType="solid">
        <fgColor indexed="31"/>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thin">
        <color indexed="31"/>
      </bottom>
    </border>
    <border>
      <left style="thin">
        <color indexed="31"/>
      </left>
      <right>
        <color indexed="63"/>
      </right>
      <top style="thin">
        <color indexed="31"/>
      </top>
      <bottom style="thin">
        <color indexed="31"/>
      </bottom>
    </border>
    <border>
      <left>
        <color indexed="8"/>
      </left>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8" fillId="0" borderId="0" applyNumberFormat="0" applyFill="0" applyBorder="0" applyAlignment="0" applyProtection="0"/>
    <xf numFmtId="0" fontId="25" fillId="20" borderId="1" applyNumberFormat="0" applyAlignment="0" applyProtection="0"/>
    <xf numFmtId="0" fontId="26"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1" fillId="3"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2" fillId="22" borderId="0" applyNumberFormat="0" applyBorder="0" applyAlignment="0" applyProtection="0"/>
    <xf numFmtId="9" fontId="1" fillId="0" borderId="0" applyFont="0" applyFill="0" applyBorder="0" applyAlignment="0" applyProtection="0"/>
    <xf numFmtId="0" fontId="20" fillId="4" borderId="0" applyNumberFormat="0" applyBorder="0" applyAlignment="0" applyProtection="0"/>
    <xf numFmtId="0" fontId="24" fillId="20" borderId="4"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7" fillId="23" borderId="9" applyNumberFormat="0" applyAlignment="0" applyProtection="0"/>
  </cellStyleXfs>
  <cellXfs count="82">
    <xf numFmtId="0" fontId="0" fillId="0" borderId="0" xfId="0" applyAlignment="1">
      <alignment/>
    </xf>
    <xf numFmtId="0" fontId="2" fillId="24" borderId="0" xfId="0" applyFont="1" applyFill="1" applyAlignment="1">
      <alignment vertical="center"/>
    </xf>
    <xf numFmtId="49" fontId="4" fillId="24" borderId="0" xfId="0" applyNumberFormat="1" applyFont="1" applyFill="1" applyAlignment="1">
      <alignment/>
    </xf>
    <xf numFmtId="49" fontId="5" fillId="25" borderId="10" xfId="0" applyNumberFormat="1" applyFont="1" applyFill="1" applyBorder="1" applyAlignment="1">
      <alignment horizontal="left"/>
    </xf>
    <xf numFmtId="3" fontId="6" fillId="24" borderId="10" xfId="0" applyNumberFormat="1" applyFont="1" applyFill="1" applyBorder="1" applyAlignment="1">
      <alignment horizontal="right"/>
    </xf>
    <xf numFmtId="172" fontId="6" fillId="24" borderId="10" xfId="0" applyNumberFormat="1" applyFont="1" applyFill="1" applyBorder="1" applyAlignment="1">
      <alignment horizontal="right"/>
    </xf>
    <xf numFmtId="3" fontId="4" fillId="24" borderId="10" xfId="0" applyNumberFormat="1" applyFont="1" applyFill="1" applyBorder="1" applyAlignment="1">
      <alignment horizontal="right"/>
    </xf>
    <xf numFmtId="0" fontId="0" fillId="0" borderId="0" xfId="0" applyAlignment="1">
      <alignment wrapText="1"/>
    </xf>
    <xf numFmtId="0" fontId="0" fillId="0" borderId="0" xfId="0" applyBorder="1" applyAlignment="1">
      <alignment wrapText="1"/>
    </xf>
    <xf numFmtId="0" fontId="10" fillId="0" borderId="0" xfId="0" applyFont="1" applyAlignment="1">
      <alignment vertical="center"/>
    </xf>
    <xf numFmtId="0" fontId="0" fillId="0" borderId="0" xfId="0" applyFont="1" applyFill="1" applyBorder="1" applyAlignment="1">
      <alignment horizontal="center" wrapText="1"/>
    </xf>
    <xf numFmtId="0" fontId="11" fillId="25"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14" fillId="0" borderId="0" xfId="0" applyFont="1" applyAlignment="1">
      <alignment horizontal="right" vertical="center"/>
    </xf>
    <xf numFmtId="0" fontId="8" fillId="0" borderId="0" xfId="0" applyFont="1" applyAlignment="1">
      <alignment/>
    </xf>
    <xf numFmtId="49" fontId="8" fillId="0" borderId="10" xfId="0" applyNumberFormat="1" applyFont="1" applyFill="1" applyBorder="1" applyAlignment="1">
      <alignment horizontal="right"/>
    </xf>
    <xf numFmtId="49" fontId="8" fillId="0" borderId="10" xfId="0" applyNumberFormat="1" applyFont="1" applyFill="1" applyBorder="1" applyAlignment="1">
      <alignment horizontal="left"/>
    </xf>
    <xf numFmtId="49" fontId="8" fillId="0" borderId="11" xfId="0" applyNumberFormat="1" applyFont="1" applyFill="1" applyBorder="1" applyAlignment="1">
      <alignment horizontal="right"/>
    </xf>
    <xf numFmtId="49" fontId="15" fillId="0" borderId="0" xfId="0" applyNumberFormat="1" applyFont="1" applyFill="1" applyBorder="1" applyAlignment="1">
      <alignment horizontal="left"/>
    </xf>
    <xf numFmtId="49" fontId="5" fillId="25" borderId="12" xfId="0" applyNumberFormat="1" applyFont="1" applyFill="1" applyBorder="1" applyAlignment="1">
      <alignment vertical="center" wrapText="1"/>
    </xf>
    <xf numFmtId="49" fontId="5" fillId="25" borderId="11" xfId="0" applyNumberFormat="1" applyFont="1" applyFill="1" applyBorder="1" applyAlignment="1">
      <alignment vertical="center" wrapText="1"/>
    </xf>
    <xf numFmtId="49" fontId="5" fillId="25" borderId="13" xfId="0" applyNumberFormat="1" applyFont="1" applyFill="1" applyBorder="1" applyAlignment="1">
      <alignment vertical="center" wrapText="1"/>
    </xf>
    <xf numFmtId="3" fontId="2" fillId="24" borderId="0" xfId="0" applyNumberFormat="1" applyFont="1" applyFill="1" applyAlignment="1">
      <alignment vertical="center"/>
    </xf>
    <xf numFmtId="172" fontId="6" fillId="24" borderId="10" xfId="0" applyNumberFormat="1" applyFont="1" applyFill="1" applyBorder="1" applyAlignment="1" quotePrefix="1">
      <alignment horizontal="right"/>
    </xf>
    <xf numFmtId="3" fontId="6" fillId="24" borderId="10" xfId="0" applyNumberFormat="1" applyFont="1" applyFill="1" applyBorder="1" applyAlignment="1" quotePrefix="1">
      <alignment horizontal="right"/>
    </xf>
    <xf numFmtId="49" fontId="5" fillId="25" borderId="10" xfId="0" applyNumberFormat="1" applyFont="1" applyFill="1" applyBorder="1" applyAlignment="1">
      <alignment horizontal="left"/>
    </xf>
    <xf numFmtId="49" fontId="5" fillId="25" borderId="10" xfId="0" applyFont="1" applyFill="1" applyAlignment="1">
      <alignment horizontal="left"/>
    </xf>
    <xf numFmtId="49" fontId="7" fillId="26" borderId="10" xfId="0" applyNumberFormat="1" applyFont="1" applyFill="1" applyBorder="1" applyAlignment="1">
      <alignment horizontal="right" vertical="center"/>
    </xf>
    <xf numFmtId="3" fontId="7" fillId="26" borderId="10" xfId="0" applyNumberFormat="1" applyFont="1" applyFill="1" applyBorder="1" applyAlignment="1">
      <alignment horizontal="right" vertical="center"/>
    </xf>
    <xf numFmtId="3" fontId="5" fillId="25" borderId="10" xfId="0" applyNumberFormat="1" applyFont="1" applyFill="1" applyBorder="1" applyAlignment="1">
      <alignment horizontal="right" vertical="center"/>
    </xf>
    <xf numFmtId="172" fontId="7" fillId="26" borderId="10" xfId="0" applyNumberFormat="1" applyFont="1" applyFill="1" applyBorder="1" applyAlignment="1">
      <alignment horizontal="right" vertical="center"/>
    </xf>
    <xf numFmtId="172" fontId="5" fillId="25" borderId="10" xfId="0" applyNumberFormat="1" applyFont="1" applyFill="1" applyBorder="1" applyAlignment="1">
      <alignment horizontal="right" vertical="center"/>
    </xf>
    <xf numFmtId="0" fontId="2" fillId="24" borderId="0" xfId="0" applyFill="1" applyAlignment="1">
      <alignment vertical="center"/>
    </xf>
    <xf numFmtId="0" fontId="39" fillId="24" borderId="0" xfId="0" applyFont="1" applyFill="1" applyAlignment="1">
      <alignment vertical="center"/>
    </xf>
    <xf numFmtId="49" fontId="5" fillId="25" borderId="10" xfId="0" applyNumberFormat="1" applyFont="1" applyFill="1" applyBorder="1" applyAlignment="1">
      <alignment horizontal="center" vertical="top"/>
    </xf>
    <xf numFmtId="49" fontId="5" fillId="25" borderId="10" xfId="0" applyNumberFormat="1" applyFont="1" applyFill="1" applyBorder="1" applyAlignment="1">
      <alignment horizontal="center" vertical="top" wrapText="1"/>
    </xf>
    <xf numFmtId="0" fontId="2" fillId="24" borderId="0" xfId="0" applyFont="1" applyFill="1" applyAlignment="1">
      <alignment vertical="top"/>
    </xf>
    <xf numFmtId="0" fontId="6" fillId="24" borderId="0" xfId="0" applyFont="1" applyFill="1" applyAlignment="1">
      <alignment vertical="center"/>
    </xf>
    <xf numFmtId="0" fontId="4" fillId="24" borderId="0" xfId="0" applyFont="1" applyFill="1" applyAlignment="1">
      <alignment vertical="center"/>
    </xf>
    <xf numFmtId="0" fontId="2" fillId="0" borderId="0" xfId="0" applyFill="1" applyAlignment="1">
      <alignment vertical="center"/>
    </xf>
    <xf numFmtId="0" fontId="4" fillId="0" borderId="0" xfId="0" applyFont="1" applyFill="1" applyAlignment="1">
      <alignment vertical="center"/>
    </xf>
    <xf numFmtId="49" fontId="40" fillId="24" borderId="0" xfId="0" applyNumberFormat="1" applyFont="1" applyFill="1" applyAlignment="1">
      <alignment horizontal="left"/>
    </xf>
    <xf numFmtId="3" fontId="41" fillId="0" borderId="10" xfId="0" applyNumberFormat="1" applyFont="1" applyFill="1" applyBorder="1" applyAlignment="1">
      <alignment horizontal="right"/>
    </xf>
    <xf numFmtId="3" fontId="6" fillId="0" borderId="10" xfId="0" applyNumberFormat="1" applyFont="1" applyFill="1" applyBorder="1" applyAlignment="1">
      <alignment horizontal="right"/>
    </xf>
    <xf numFmtId="172" fontId="6" fillId="0" borderId="10" xfId="0" applyNumberFormat="1" applyFont="1" applyFill="1" applyBorder="1" applyAlignment="1">
      <alignment horizontal="right"/>
    </xf>
    <xf numFmtId="3" fontId="8" fillId="0" borderId="10" xfId="0" applyNumberFormat="1" applyFont="1" applyFill="1" applyAlignment="1">
      <alignment horizontal="right"/>
    </xf>
    <xf numFmtId="3" fontId="8" fillId="0" borderId="0" xfId="0" applyNumberFormat="1" applyFont="1" applyFill="1" applyAlignment="1">
      <alignment/>
    </xf>
    <xf numFmtId="0" fontId="43" fillId="24" borderId="0" xfId="0" applyFont="1" applyFill="1" applyAlignment="1">
      <alignment vertical="center"/>
    </xf>
    <xf numFmtId="173" fontId="7" fillId="26" borderId="10" xfId="0" applyNumberFormat="1" applyFont="1" applyFill="1" applyBorder="1" applyAlignment="1">
      <alignment horizontal="right" vertical="center"/>
    </xf>
    <xf numFmtId="173" fontId="5" fillId="25" borderId="10" xfId="0" applyNumberFormat="1" applyFont="1" applyFill="1" applyBorder="1" applyAlignment="1">
      <alignment horizontal="right" vertical="center"/>
    </xf>
    <xf numFmtId="173" fontId="6" fillId="24" borderId="10" xfId="0" applyNumberFormat="1" applyFont="1" applyFill="1" applyBorder="1" applyAlignment="1">
      <alignment horizontal="right"/>
    </xf>
    <xf numFmtId="173" fontId="41" fillId="0" borderId="10" xfId="0" applyNumberFormat="1" applyFont="1" applyFill="1" applyBorder="1" applyAlignment="1">
      <alignment horizontal="right"/>
    </xf>
    <xf numFmtId="173" fontId="6" fillId="0" borderId="10" xfId="0" applyNumberFormat="1" applyFont="1" applyFill="1" applyBorder="1" applyAlignment="1">
      <alignment horizontal="right"/>
    </xf>
    <xf numFmtId="172" fontId="41" fillId="0" borderId="10" xfId="0" applyNumberFormat="1" applyFont="1" applyFill="1" applyAlignment="1">
      <alignment horizontal="right"/>
    </xf>
    <xf numFmtId="172" fontId="45" fillId="0" borderId="10" xfId="0" applyNumberFormat="1" applyFont="1" applyFill="1" applyAlignment="1">
      <alignment horizontal="right"/>
    </xf>
    <xf numFmtId="172" fontId="41" fillId="24" borderId="10" xfId="0" applyNumberFormat="1" applyFont="1" applyFill="1" applyAlignment="1">
      <alignment horizontal="right"/>
    </xf>
    <xf numFmtId="172" fontId="41" fillId="24" borderId="14" xfId="0" applyNumberFormat="1" applyFont="1" applyFill="1" applyBorder="1" applyAlignment="1">
      <alignment horizontal="right"/>
    </xf>
    <xf numFmtId="172" fontId="41" fillId="24" borderId="0" xfId="0" applyNumberFormat="1" applyFont="1" applyFill="1" applyAlignment="1">
      <alignment/>
    </xf>
    <xf numFmtId="172" fontId="41" fillId="24" borderId="10" xfId="0" applyNumberFormat="1" applyFont="1" applyFill="1" applyBorder="1" applyAlignment="1">
      <alignment horizontal="right"/>
    </xf>
    <xf numFmtId="3" fontId="44" fillId="24" borderId="10" xfId="0" applyNumberFormat="1" applyFont="1" applyFill="1" applyBorder="1" applyAlignment="1">
      <alignment horizontal="right"/>
    </xf>
    <xf numFmtId="3" fontId="41" fillId="0" borderId="10" xfId="0" applyNumberFormat="1" applyFont="1" applyFill="1" applyAlignment="1">
      <alignment horizontal="right"/>
    </xf>
    <xf numFmtId="3" fontId="41" fillId="0" borderId="10" xfId="0" applyNumberFormat="1" applyFont="1" applyFill="1" applyBorder="1" applyAlignment="1">
      <alignment horizontal="right"/>
    </xf>
    <xf numFmtId="172" fontId="41" fillId="24" borderId="10" xfId="0" applyNumberFormat="1" applyFont="1" applyFill="1" applyBorder="1" applyAlignment="1">
      <alignment horizontal="right"/>
    </xf>
    <xf numFmtId="173" fontId="41" fillId="24" borderId="10" xfId="0" applyNumberFormat="1" applyFont="1" applyFill="1" applyBorder="1" applyAlignment="1">
      <alignment horizontal="right"/>
    </xf>
    <xf numFmtId="3" fontId="41" fillId="24" borderId="10" xfId="0" applyNumberFormat="1" applyFont="1" applyFill="1" applyBorder="1" applyAlignment="1">
      <alignment horizontal="right"/>
    </xf>
    <xf numFmtId="49" fontId="8" fillId="0" borderId="10" xfId="0" applyNumberFormat="1" applyFont="1" applyFill="1" applyBorder="1" applyAlignment="1">
      <alignment horizontal="right"/>
    </xf>
    <xf numFmtId="49" fontId="8" fillId="0" borderId="10" xfId="0" applyNumberFormat="1" applyFont="1" applyFill="1"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vertical="top"/>
    </xf>
    <xf numFmtId="0" fontId="13" fillId="0" borderId="0" xfId="0" applyFont="1" applyBorder="1" applyAlignment="1">
      <alignment horizontal="left"/>
    </xf>
    <xf numFmtId="0" fontId="11" fillId="25" borderId="0" xfId="0" applyFont="1" applyFill="1" applyBorder="1" applyAlignment="1">
      <alignment horizontal="center" vertical="center" wrapText="1"/>
    </xf>
    <xf numFmtId="0" fontId="11" fillId="25" borderId="0" xfId="0" applyFont="1" applyFill="1" applyBorder="1" applyAlignment="1">
      <alignment horizontal="center" vertical="center" wrapText="1"/>
    </xf>
    <xf numFmtId="0" fontId="11" fillId="25" borderId="0" xfId="0" applyFont="1" applyFill="1" applyBorder="1" applyAlignment="1">
      <alignment horizontal="center" vertical="center" wrapText="1"/>
    </xf>
    <xf numFmtId="49" fontId="3" fillId="24" borderId="0" xfId="0" applyNumberFormat="1" applyFont="1" applyFill="1" applyAlignment="1">
      <alignment horizontal="center"/>
    </xf>
    <xf numFmtId="49" fontId="5" fillId="25" borderId="10" xfId="0" applyNumberFormat="1" applyFont="1" applyFill="1" applyBorder="1" applyAlignment="1">
      <alignment horizontal="center" vertical="center" wrapText="1"/>
    </xf>
    <xf numFmtId="49" fontId="5" fillId="25" borderId="10" xfId="0" applyNumberFormat="1" applyFont="1" applyFill="1" applyBorder="1" applyAlignment="1">
      <alignment horizontal="center" vertical="center"/>
    </xf>
    <xf numFmtId="0" fontId="8" fillId="0" borderId="15" xfId="0" applyNumberFormat="1" applyFont="1" applyBorder="1" applyAlignment="1">
      <alignment horizontal="left" wrapText="1"/>
    </xf>
    <xf numFmtId="0" fontId="8" fillId="0" borderId="16" xfId="0" applyNumberFormat="1" applyFont="1" applyBorder="1" applyAlignment="1">
      <alignment horizontal="left" wrapText="1"/>
    </xf>
    <xf numFmtId="0" fontId="8" fillId="0" borderId="17" xfId="0" applyNumberFormat="1" applyFont="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47625</xdr:rowOff>
    </xdr:from>
    <xdr:to>
      <xdr:col>3</xdr:col>
      <xdr:colOff>2028825</xdr:colOff>
      <xdr:row>4</xdr:row>
      <xdr:rowOff>38100</xdr:rowOff>
    </xdr:to>
    <xdr:sp>
      <xdr:nvSpPr>
        <xdr:cNvPr id="1" name="Text Box 1026"/>
        <xdr:cNvSpPr txBox="1">
          <a:spLocks noChangeArrowheads="1"/>
        </xdr:cNvSpPr>
      </xdr:nvSpPr>
      <xdr:spPr>
        <a:xfrm>
          <a:off x="285750" y="1924050"/>
          <a:ext cx="9124950" cy="388620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 baccalauréat est le diplôme qui sanctionne les études secondaires et ouvre l'accès à l'enseignement supérieur. Il est délivré par le ministère en charge de l'éducation nationale et, pour certaines spécialités, par le ministère en charge de l'agriculture. Les candidats, en majorité sous statut scolaire ou d'apprenti, peuvent s'y présenter à d'autres titres (candidat individuel, en formation continue, ...). Il existe trois filières ou voies (générale, technologique, professionnelle), elles-mêmes déclinées en séries dont les dénominations ont évolué dans le temps.
</a:t>
          </a:r>
          <a:r>
            <a:rPr lang="en-US" cap="none" sz="1000" b="1" i="0" u="sng" baseline="0">
              <a:solidFill>
                <a:srgbClr val="000000"/>
              </a:solidFill>
              <a:latin typeface="Arial"/>
              <a:ea typeface="Arial"/>
              <a:cs typeface="Arial"/>
            </a:rPr>
            <a:t>Définitions</a:t>
          </a:r>
          <a:r>
            <a:rPr lang="en-US" cap="none" sz="1000" b="0" i="0" u="none" baseline="0">
              <a:solidFill>
                <a:srgbClr val="000000"/>
              </a:solidFill>
              <a:latin typeface="Arial"/>
              <a:ea typeface="Arial"/>
              <a:cs typeface="Arial"/>
            </a:rPr>
            <a:t>
 - Le </a:t>
          </a:r>
          <a:r>
            <a:rPr lang="en-US" cap="none" sz="1000" b="1" i="0" u="none" baseline="0">
              <a:solidFill>
                <a:srgbClr val="0000FF"/>
              </a:solidFill>
              <a:latin typeface="Arial"/>
              <a:ea typeface="Arial"/>
              <a:cs typeface="Arial"/>
            </a:rPr>
            <a:t>baccalauréat général</a:t>
          </a:r>
          <a:r>
            <a:rPr lang="en-US" cap="none" sz="1000" b="0" i="0" u="none" baseline="0">
              <a:solidFill>
                <a:srgbClr val="000000"/>
              </a:solidFill>
              <a:latin typeface="Arial"/>
              <a:ea typeface="Arial"/>
              <a:cs typeface="Arial"/>
            </a:rPr>
            <a:t> sanctionne une formation générale à dominante économique et socialen, littéraire ou scientifique organisée autour d’un noyau cohérent de disciplines.
 - Le </a:t>
          </a:r>
          <a:r>
            <a:rPr lang="en-US" cap="none" sz="1000" b="1" i="0" u="none" baseline="0">
              <a:solidFill>
                <a:srgbClr val="0000FF"/>
              </a:solidFill>
              <a:latin typeface="Arial"/>
              <a:ea typeface="Arial"/>
              <a:cs typeface="Arial"/>
            </a:rPr>
            <a:t>baccalauréat technologique</a:t>
          </a:r>
          <a:r>
            <a:rPr lang="en-US" cap="none" sz="1000" b="0" i="0" u="none" baseline="0">
              <a:solidFill>
                <a:srgbClr val="000000"/>
              </a:solidFill>
              <a:latin typeface="Arial"/>
              <a:ea typeface="Arial"/>
              <a:cs typeface="Arial"/>
            </a:rPr>
            <a:t> associe une formation générale à une formation couvrant un champ technologique d’ensemble.
 - Le</a:t>
          </a:r>
          <a:r>
            <a:rPr lang="en-US" cap="none" sz="1000" b="1" i="0" u="none" baseline="0">
              <a:solidFill>
                <a:srgbClr val="0000FF"/>
              </a:solidFill>
              <a:latin typeface="Arial"/>
              <a:ea typeface="Arial"/>
              <a:cs typeface="Arial"/>
            </a:rPr>
            <a:t> baccalauréat professionnel</a:t>
          </a:r>
          <a:r>
            <a:rPr lang="en-US" cap="none" sz="1000" b="0" i="0" u="none" baseline="0">
              <a:solidFill>
                <a:srgbClr val="000000"/>
              </a:solidFill>
              <a:latin typeface="Arial"/>
              <a:ea typeface="Arial"/>
              <a:cs typeface="Arial"/>
            </a:rPr>
            <a:t> sanctionne une formation professionnelle permettant l’entrée dans la vie active ou la poursuite d'études supérieures.
- Le </a:t>
          </a:r>
          <a:r>
            <a:rPr lang="en-US" cap="none" sz="1000" b="1" i="0" u="none" baseline="0">
              <a:solidFill>
                <a:srgbClr val="0000FF"/>
              </a:solidFill>
              <a:latin typeface="Arial"/>
              <a:ea typeface="Arial"/>
              <a:cs typeface="Arial"/>
            </a:rPr>
            <a:t>taux de réussite</a:t>
          </a:r>
          <a:r>
            <a:rPr lang="en-US" cap="none" sz="1000" b="0" i="0" u="none" baseline="0">
              <a:solidFill>
                <a:srgbClr val="000000"/>
              </a:solidFill>
              <a:latin typeface="Arial"/>
              <a:ea typeface="Arial"/>
              <a:cs typeface="Arial"/>
            </a:rPr>
            <a:t> rapporte le nombre d’admis au nombre de candidats présents. Est considéré comme présent à l’examen, tout candidat qui a participé à au moins une épreuve.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A partir de la session 2013, la série </a:t>
          </a:r>
          <a:r>
            <a:rPr lang="en-US" cap="none" sz="1000" b="1" i="0" u="none" baseline="0">
              <a:solidFill>
                <a:srgbClr val="000000"/>
              </a:solidFill>
              <a:latin typeface="Arial"/>
              <a:ea typeface="Arial"/>
              <a:cs typeface="Arial"/>
            </a:rPr>
            <a:t>STI </a:t>
          </a:r>
          <a:r>
            <a:rPr lang="en-US" cap="none" sz="1000" b="0" i="0" u="none" baseline="0">
              <a:solidFill>
                <a:srgbClr val="000000"/>
              </a:solidFill>
              <a:latin typeface="Arial"/>
              <a:ea typeface="Arial"/>
              <a:cs typeface="Arial"/>
            </a:rPr>
            <a:t>(qui comportait plusieurs options, dont une option "arts appliqués") est remplacée par les séries </a:t>
          </a:r>
          <a:r>
            <a:rPr lang="en-US" cap="none" sz="1000" b="1" i="0" u="none" baseline="0">
              <a:solidFill>
                <a:srgbClr val="000000"/>
              </a:solidFill>
              <a:latin typeface="Arial"/>
              <a:ea typeface="Arial"/>
              <a:cs typeface="Arial"/>
            </a:rPr>
            <a:t>STI2D</a:t>
          </a:r>
          <a:r>
            <a:rPr lang="en-US" cap="none" sz="1000" b="0" i="0" u="none" baseline="0">
              <a:solidFill>
                <a:srgbClr val="000000"/>
              </a:solidFill>
              <a:latin typeface="Arial"/>
              <a:ea typeface="Arial"/>
              <a:cs typeface="Arial"/>
            </a:rPr>
            <a:t> (sciences et technologies de l'industrie et du développement durable) et </a:t>
          </a:r>
          <a:r>
            <a:rPr lang="en-US" cap="none" sz="1000" b="1" i="0" u="none" baseline="0">
              <a:solidFill>
                <a:srgbClr val="000000"/>
              </a:solidFill>
              <a:latin typeface="Arial"/>
              <a:ea typeface="Arial"/>
              <a:cs typeface="Arial"/>
            </a:rPr>
            <a:t>STD2A</a:t>
          </a:r>
          <a:r>
            <a:rPr lang="en-US" cap="none" sz="1000" b="0" i="0" u="none" baseline="0">
              <a:solidFill>
                <a:srgbClr val="000000"/>
              </a:solidFill>
              <a:latin typeface="Arial"/>
              <a:ea typeface="Arial"/>
              <a:cs typeface="Arial"/>
            </a:rPr>
            <a:t> (sciences et technologies du design et des arts appliqués). Afin de pouvoir suivre l'évolution de ces séries, les effectifs de la série STI figurent globalement, et de façon décomposée en  "</a:t>
          </a:r>
          <a:r>
            <a:rPr lang="en-US" cap="none" sz="1000" b="1" i="0" u="none" baseline="0">
              <a:solidFill>
                <a:srgbClr val="000000"/>
              </a:solidFill>
              <a:latin typeface="Arial"/>
              <a:ea typeface="Arial"/>
              <a:cs typeface="Arial"/>
            </a:rPr>
            <a:t>STI hors AA</a:t>
          </a:r>
          <a:r>
            <a:rPr lang="en-US" cap="none" sz="1000" b="0" i="0" u="none" baseline="0">
              <a:solidFill>
                <a:srgbClr val="000000"/>
              </a:solidFill>
              <a:latin typeface="Arial"/>
              <a:ea typeface="Arial"/>
              <a:cs typeface="Arial"/>
            </a:rPr>
            <a:t>" (en regard de STI2D) et en "</a:t>
          </a:r>
          <a:r>
            <a:rPr lang="en-US" cap="none" sz="1000" b="1" i="0" u="none" baseline="0">
              <a:solidFill>
                <a:srgbClr val="000000"/>
              </a:solidFill>
              <a:latin typeface="Arial"/>
              <a:ea typeface="Arial"/>
              <a:cs typeface="Arial"/>
            </a:rPr>
            <a:t>STI-AA</a:t>
          </a:r>
          <a:r>
            <a:rPr lang="en-US" cap="none" sz="1000" b="0" i="0" u="none" baseline="0">
              <a:solidFill>
                <a:srgbClr val="000000"/>
              </a:solidFill>
              <a:latin typeface="Arial"/>
              <a:ea typeface="Arial"/>
              <a:cs typeface="Arial"/>
            </a:rPr>
            <a:t>" (en regard de STD2A). </a:t>
          </a:r>
          <a:r>
            <a:rPr lang="en-US" cap="none" sz="1000" b="0" i="1" u="none" baseline="0">
              <a:solidFill>
                <a:srgbClr val="000000"/>
              </a:solidFill>
              <a:latin typeface="Arial"/>
              <a:ea typeface="Arial"/>
              <a:cs typeface="Arial"/>
            </a:rPr>
            <a:t>Les effectifs de la série STI figurent donc deux fois.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Statistiques disponibles par onglet</a:t>
          </a:r>
          <a:r>
            <a:rPr lang="en-US" cap="none" sz="1000" b="0" i="0" u="none" baseline="0">
              <a:solidFill>
                <a:srgbClr val="000000"/>
              </a:solidFill>
              <a:latin typeface="Arial"/>
              <a:ea typeface="Arial"/>
              <a:cs typeface="Arial"/>
            </a:rPr>
            <a:t>
• Ensemble : nombre de bacheliers (garçons + filles) et taux de réussite par série du baccalauréat
• Garçons : nombre de bacheliers et taux de réussite par série du baccalauréat
• Filles : nombre de bachelières et taux de réussite par série du baccalauréat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0</xdr:colOff>
      <xdr:row>0</xdr:row>
      <xdr:rowOff>0</xdr:rowOff>
    </xdr:from>
    <xdr:to>
      <xdr:col>2</xdr:col>
      <xdr:colOff>1009650</xdr:colOff>
      <xdr:row>0</xdr:row>
      <xdr:rowOff>533400</xdr:rowOff>
    </xdr:to>
    <xdr:pic>
      <xdr:nvPicPr>
        <xdr:cNvPr id="2" name="Picture 13"/>
        <xdr:cNvPicPr preferRelativeResize="1">
          <a:picLocks noChangeAspect="1"/>
        </xdr:cNvPicPr>
      </xdr:nvPicPr>
      <xdr:blipFill>
        <a:blip r:embed="rId1"/>
        <a:stretch>
          <a:fillRect/>
        </a:stretch>
      </xdr:blipFill>
      <xdr:spPr>
        <a:xfrm>
          <a:off x="209550" y="0"/>
          <a:ext cx="27622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3"/>
  </sheetPr>
  <dimension ref="A1:H22"/>
  <sheetViews>
    <sheetView tabSelected="1" zoomScalePageLayoutView="0" workbookViewId="0" topLeftCell="A1">
      <selection activeCell="A7" sqref="A7:IV7"/>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7"/>
      <c r="B1" s="8"/>
      <c r="C1" s="9"/>
    </row>
    <row r="2" spans="2:8" ht="34.5" customHeight="1">
      <c r="B2" s="10"/>
      <c r="C2" s="11" t="s">
        <v>39</v>
      </c>
      <c r="D2" s="12"/>
      <c r="E2" s="12"/>
      <c r="F2" s="12"/>
      <c r="G2" s="12"/>
      <c r="H2" s="12"/>
    </row>
    <row r="3" spans="2:4" ht="58.5" customHeight="1">
      <c r="B3" s="13" t="s">
        <v>40</v>
      </c>
      <c r="C3" s="14"/>
      <c r="D3" s="14"/>
    </row>
    <row r="4" spans="2:6" ht="306.75" customHeight="1">
      <c r="B4" s="70"/>
      <c r="C4" s="71"/>
      <c r="D4" s="71"/>
      <c r="E4" s="15"/>
      <c r="F4" s="15"/>
    </row>
    <row r="5" spans="2:3" ht="22.5" customHeight="1">
      <c r="B5" s="72" t="s">
        <v>41</v>
      </c>
      <c r="C5" s="72"/>
    </row>
    <row r="6" ht="14.25" customHeight="1"/>
    <row r="7" ht="12" customHeight="1">
      <c r="B7" s="16" t="s">
        <v>42</v>
      </c>
    </row>
    <row r="8" spans="2:4" s="17" customFormat="1" ht="11.25">
      <c r="B8" s="18" t="s">
        <v>21</v>
      </c>
      <c r="C8" s="19" t="s">
        <v>45</v>
      </c>
      <c r="D8" s="19"/>
    </row>
    <row r="9" spans="2:4" s="17" customFormat="1" ht="11.25">
      <c r="B9" s="18" t="s">
        <v>22</v>
      </c>
      <c r="C9" s="19" t="s">
        <v>43</v>
      </c>
      <c r="D9" s="19"/>
    </row>
    <row r="10" spans="2:4" s="17" customFormat="1" ht="11.25">
      <c r="B10" s="18" t="s">
        <v>23</v>
      </c>
      <c r="C10" s="19" t="s">
        <v>44</v>
      </c>
      <c r="D10" s="19"/>
    </row>
    <row r="11" spans="2:4" s="17" customFormat="1" ht="11.25">
      <c r="B11" s="18" t="s">
        <v>26</v>
      </c>
      <c r="C11" s="19" t="s">
        <v>46</v>
      </c>
      <c r="D11" s="19"/>
    </row>
    <row r="12" spans="2:4" s="17" customFormat="1" ht="11.25">
      <c r="B12" s="18" t="s">
        <v>61</v>
      </c>
      <c r="C12" s="19" t="s">
        <v>55</v>
      </c>
      <c r="D12" s="19"/>
    </row>
    <row r="13" spans="2:4" s="17" customFormat="1" ht="11.25">
      <c r="B13" s="18" t="s">
        <v>27</v>
      </c>
      <c r="C13" s="19" t="s">
        <v>47</v>
      </c>
      <c r="D13" s="19"/>
    </row>
    <row r="14" spans="2:4" s="17" customFormat="1" ht="11.25">
      <c r="B14" s="68" t="s">
        <v>73</v>
      </c>
      <c r="C14" s="69" t="s">
        <v>74</v>
      </c>
      <c r="D14" s="69"/>
    </row>
    <row r="15" spans="2:4" s="17" customFormat="1" ht="11.25">
      <c r="B15" s="18" t="s">
        <v>57</v>
      </c>
      <c r="C15" s="19" t="s">
        <v>60</v>
      </c>
      <c r="D15" s="19"/>
    </row>
    <row r="16" spans="2:4" s="17" customFormat="1" ht="11.25">
      <c r="B16" s="18" t="s">
        <v>58</v>
      </c>
      <c r="C16" s="19" t="s">
        <v>59</v>
      </c>
      <c r="D16" s="19"/>
    </row>
    <row r="17" spans="2:4" s="17" customFormat="1" ht="11.25">
      <c r="B17" s="18" t="s">
        <v>62</v>
      </c>
      <c r="C17" s="19" t="s">
        <v>56</v>
      </c>
      <c r="D17" s="19"/>
    </row>
    <row r="18" spans="2:4" s="17" customFormat="1" ht="11.25">
      <c r="B18" s="18" t="s">
        <v>28</v>
      </c>
      <c r="C18" s="19" t="s">
        <v>48</v>
      </c>
      <c r="D18" s="19"/>
    </row>
    <row r="19" spans="2:4" ht="12.75">
      <c r="B19" s="20" t="s">
        <v>31</v>
      </c>
      <c r="C19" s="19" t="s">
        <v>49</v>
      </c>
      <c r="D19" s="19"/>
    </row>
    <row r="20" spans="2:4" ht="12.75">
      <c r="B20" s="20" t="s">
        <v>32</v>
      </c>
      <c r="C20" s="19" t="s">
        <v>50</v>
      </c>
      <c r="D20" s="19"/>
    </row>
    <row r="22" ht="18">
      <c r="C22" s="21"/>
    </row>
  </sheetData>
  <sheetProtection/>
  <mergeCells count="2">
    <mergeCell ref="B4:D4"/>
    <mergeCell ref="B5:C5"/>
  </mergeCells>
  <printOptions/>
  <pageMargins left="0" right="0" top="0.5905511811023623" bottom="0.5905511811023623" header="0.5118110236220472" footer="0.5118110236220472"/>
  <pageSetup horizontalDpi="600" verticalDpi="600" orientation="landscape" paperSize="9" r:id="rId2"/>
  <rowBreaks count="1" manualBreakCount="1">
    <brk id="6" max="255" man="1"/>
  </rowBreaks>
  <drawing r:id="rId1"/>
</worksheet>
</file>

<file path=xl/worksheets/sheet2.xml><?xml version="1.0" encoding="utf-8"?>
<worksheet xmlns="http://schemas.openxmlformats.org/spreadsheetml/2006/main" xmlns:r="http://schemas.openxmlformats.org/officeDocument/2006/relationships">
  <sheetPr>
    <tabColor indexed="12"/>
  </sheetPr>
  <dimension ref="B2:AA52"/>
  <sheetViews>
    <sheetView zoomScalePageLayoutView="0" workbookViewId="0" topLeftCell="G25">
      <selection activeCell="C30" sqref="C30:J30"/>
    </sheetView>
  </sheetViews>
  <sheetFormatPr defaultColWidth="9.140625" defaultRowHeight="12.75"/>
  <cols>
    <col min="1" max="1" width="0.71875" style="0" customWidth="1"/>
    <col min="2" max="2" width="14.7109375" style="0" customWidth="1"/>
    <col min="3" max="3" width="16.57421875" style="0" customWidth="1"/>
    <col min="4" max="23" width="7.8515625" style="0" customWidth="1"/>
  </cols>
  <sheetData>
    <row r="1" ht="7.5" customHeight="1"/>
    <row r="2" spans="6:19" s="35" customFormat="1" ht="31.5" customHeight="1">
      <c r="F2" s="73" t="s">
        <v>63</v>
      </c>
      <c r="G2" s="74"/>
      <c r="H2" s="74"/>
      <c r="I2" s="74"/>
      <c r="J2" s="74"/>
      <c r="K2" s="74"/>
      <c r="L2" s="74"/>
      <c r="M2" s="74"/>
      <c r="N2" s="74"/>
      <c r="O2" s="74"/>
      <c r="P2" s="74"/>
      <c r="Q2" s="74"/>
      <c r="R2" s="74"/>
      <c r="S2" s="75"/>
    </row>
    <row r="3" s="35" customFormat="1" ht="8.25"/>
    <row r="4" s="35" customFormat="1" ht="13.5" customHeight="1">
      <c r="F4" s="36" t="s">
        <v>64</v>
      </c>
    </row>
    <row r="5" s="35" customFormat="1" ht="13.5" customHeight="1">
      <c r="F5" s="36" t="s">
        <v>65</v>
      </c>
    </row>
    <row r="6" spans="2:22" s="1" customFormat="1" ht="15.75" customHeight="1">
      <c r="B6" s="44" t="s">
        <v>1</v>
      </c>
      <c r="F6" s="25"/>
      <c r="G6" s="25"/>
      <c r="H6" s="25"/>
      <c r="I6" s="25"/>
      <c r="J6" s="25"/>
      <c r="K6" s="25"/>
      <c r="L6" s="25"/>
      <c r="M6" s="25"/>
      <c r="N6" s="25"/>
      <c r="O6" s="25"/>
      <c r="P6" s="25"/>
      <c r="Q6" s="25"/>
      <c r="R6" s="25"/>
      <c r="S6" s="25"/>
      <c r="T6" s="25"/>
      <c r="U6" s="25"/>
      <c r="V6" s="25"/>
    </row>
    <row r="7" spans="3:27" s="1" customFormat="1" ht="17.25" customHeight="1">
      <c r="C7" s="76" t="s">
        <v>0</v>
      </c>
      <c r="D7" s="76"/>
      <c r="E7" s="76"/>
      <c r="F7" s="76"/>
      <c r="G7" s="76"/>
      <c r="H7" s="76"/>
      <c r="I7" s="76"/>
      <c r="J7" s="76"/>
      <c r="X7" s="35"/>
      <c r="Y7" s="50"/>
      <c r="Z7" s="35"/>
      <c r="AA7" s="35"/>
    </row>
    <row r="8" spans="24:27" s="1" customFormat="1" ht="6.75" customHeight="1">
      <c r="X8" s="35"/>
      <c r="Y8" s="35"/>
      <c r="Z8" s="35"/>
      <c r="AA8" s="35"/>
    </row>
    <row r="9" spans="2:23" s="39" customFormat="1" ht="33" customHeight="1">
      <c r="B9" s="2" t="s">
        <v>2</v>
      </c>
      <c r="C9" s="2" t="s">
        <v>3</v>
      </c>
      <c r="D9" s="37" t="s">
        <v>75</v>
      </c>
      <c r="E9" s="37" t="s">
        <v>76</v>
      </c>
      <c r="F9" s="37" t="s">
        <v>4</v>
      </c>
      <c r="G9" s="37" t="s">
        <v>5</v>
      </c>
      <c r="H9" s="37" t="s">
        <v>6</v>
      </c>
      <c r="I9" s="37" t="s">
        <v>7</v>
      </c>
      <c r="J9" s="37" t="s">
        <v>8</v>
      </c>
      <c r="K9" s="37" t="s">
        <v>9</v>
      </c>
      <c r="L9" s="37" t="s">
        <v>10</v>
      </c>
      <c r="M9" s="37" t="s">
        <v>11</v>
      </c>
      <c r="N9" s="37" t="s">
        <v>12</v>
      </c>
      <c r="O9" s="37" t="s">
        <v>13</v>
      </c>
      <c r="P9" s="37" t="s">
        <v>14</v>
      </c>
      <c r="Q9" s="37" t="s">
        <v>15</v>
      </c>
      <c r="R9" s="37" t="s">
        <v>16</v>
      </c>
      <c r="S9" s="37" t="s">
        <v>17</v>
      </c>
      <c r="T9" s="38" t="s">
        <v>37</v>
      </c>
      <c r="U9" s="38" t="s">
        <v>38</v>
      </c>
      <c r="V9" s="37" t="s">
        <v>18</v>
      </c>
      <c r="W9" s="37" t="s">
        <v>19</v>
      </c>
    </row>
    <row r="10" spans="2:23" s="1" customFormat="1" ht="18" customHeight="1">
      <c r="B10" s="77" t="s">
        <v>20</v>
      </c>
      <c r="C10" s="3" t="s">
        <v>21</v>
      </c>
      <c r="D10" s="4">
        <v>139031</v>
      </c>
      <c r="E10" s="4">
        <v>128118</v>
      </c>
      <c r="F10" s="4">
        <v>124947</v>
      </c>
      <c r="G10" s="4">
        <v>131302</v>
      </c>
      <c r="H10" s="4">
        <v>128166</v>
      </c>
      <c r="I10" s="4">
        <v>136214</v>
      </c>
      <c r="J10" s="4">
        <v>126653</v>
      </c>
      <c r="K10" s="4">
        <v>128905</v>
      </c>
      <c r="L10" s="4">
        <v>135374</v>
      </c>
      <c r="M10" s="4">
        <v>130225</v>
      </c>
      <c r="N10" s="4">
        <v>136877</v>
      </c>
      <c r="O10" s="4">
        <v>146031</v>
      </c>
      <c r="P10" s="4">
        <v>141536</v>
      </c>
      <c r="Q10" s="4">
        <v>144838</v>
      </c>
      <c r="R10" s="4">
        <v>148531</v>
      </c>
      <c r="S10" s="4">
        <v>145839</v>
      </c>
      <c r="T10" s="4">
        <v>145201</v>
      </c>
      <c r="U10" s="4">
        <v>145430</v>
      </c>
      <c r="V10" s="4">
        <v>150884</v>
      </c>
      <c r="W10" s="4">
        <v>157229</v>
      </c>
    </row>
    <row r="11" spans="2:23" s="1" customFormat="1" ht="18" customHeight="1">
      <c r="B11" s="77"/>
      <c r="C11" s="3" t="s">
        <v>22</v>
      </c>
      <c r="D11" s="4">
        <v>76555</v>
      </c>
      <c r="E11" s="4">
        <v>69645</v>
      </c>
      <c r="F11" s="4">
        <v>73982</v>
      </c>
      <c r="G11" s="4">
        <v>74794</v>
      </c>
      <c r="H11" s="4">
        <v>75756</v>
      </c>
      <c r="I11" s="4">
        <v>75299</v>
      </c>
      <c r="J11" s="4">
        <v>75459</v>
      </c>
      <c r="K11" s="4">
        <v>78967</v>
      </c>
      <c r="L11" s="4">
        <v>81068</v>
      </c>
      <c r="M11" s="4">
        <v>81494</v>
      </c>
      <c r="N11" s="4">
        <v>86201</v>
      </c>
      <c r="O11" s="4">
        <v>85965</v>
      </c>
      <c r="P11" s="4">
        <v>90354</v>
      </c>
      <c r="Q11" s="4">
        <v>86050</v>
      </c>
      <c r="R11" s="4">
        <v>90466</v>
      </c>
      <c r="S11" s="4">
        <v>88220</v>
      </c>
      <c r="T11" s="4">
        <v>92579</v>
      </c>
      <c r="U11" s="4">
        <v>92856</v>
      </c>
      <c r="V11" s="4">
        <v>96496</v>
      </c>
      <c r="W11" s="4">
        <v>97729</v>
      </c>
    </row>
    <row r="12" spans="2:23" s="1" customFormat="1" ht="18" customHeight="1">
      <c r="B12" s="77"/>
      <c r="C12" s="3" t="s">
        <v>23</v>
      </c>
      <c r="D12" s="4">
        <v>71460</v>
      </c>
      <c r="E12" s="4">
        <v>66964</v>
      </c>
      <c r="F12" s="4">
        <v>69939</v>
      </c>
      <c r="G12" s="4">
        <v>69017</v>
      </c>
      <c r="H12" s="4">
        <v>62363</v>
      </c>
      <c r="I12" s="4">
        <v>59642</v>
      </c>
      <c r="J12" s="4">
        <v>56673</v>
      </c>
      <c r="K12" s="4">
        <v>50320</v>
      </c>
      <c r="L12" s="4">
        <v>51893</v>
      </c>
      <c r="M12" s="4">
        <v>49418</v>
      </c>
      <c r="N12" s="4">
        <v>49434</v>
      </c>
      <c r="O12" s="4">
        <v>50792</v>
      </c>
      <c r="P12" s="4">
        <v>49843</v>
      </c>
      <c r="Q12" s="4">
        <v>48810</v>
      </c>
      <c r="R12" s="4">
        <v>47765</v>
      </c>
      <c r="S12" s="4">
        <v>45692</v>
      </c>
      <c r="T12" s="4">
        <v>45341</v>
      </c>
      <c r="U12" s="4">
        <v>45535</v>
      </c>
      <c r="V12" s="4">
        <v>46457</v>
      </c>
      <c r="W12" s="4">
        <v>50358</v>
      </c>
    </row>
    <row r="13" spans="2:23" s="1" customFormat="1" ht="18" customHeight="1">
      <c r="B13" s="77"/>
      <c r="C13" s="30" t="s">
        <v>24</v>
      </c>
      <c r="D13" s="31">
        <f>SUM(D10:D12)</f>
        <v>287046</v>
      </c>
      <c r="E13" s="31">
        <f>SUM(E10:E12)</f>
        <v>264727</v>
      </c>
      <c r="F13" s="31">
        <v>268868</v>
      </c>
      <c r="G13" s="31">
        <v>275113</v>
      </c>
      <c r="H13" s="31">
        <v>266285</v>
      </c>
      <c r="I13" s="31">
        <v>271155</v>
      </c>
      <c r="J13" s="31">
        <v>258785</v>
      </c>
      <c r="K13" s="31">
        <v>258192</v>
      </c>
      <c r="L13" s="31">
        <v>268335</v>
      </c>
      <c r="M13" s="31">
        <v>261137</v>
      </c>
      <c r="N13" s="31">
        <v>272512</v>
      </c>
      <c r="O13" s="31">
        <v>282788</v>
      </c>
      <c r="P13" s="31">
        <v>281733</v>
      </c>
      <c r="Q13" s="31">
        <v>279698</v>
      </c>
      <c r="R13" s="31">
        <v>286762</v>
      </c>
      <c r="S13" s="31">
        <v>279751</v>
      </c>
      <c r="T13" s="31">
        <v>283121</v>
      </c>
      <c r="U13" s="31">
        <v>283821</v>
      </c>
      <c r="V13" s="31">
        <v>293837</v>
      </c>
      <c r="W13" s="31">
        <v>305316</v>
      </c>
    </row>
    <row r="14" spans="2:23" s="1" customFormat="1" ht="18" customHeight="1">
      <c r="B14" s="77" t="s">
        <v>25</v>
      </c>
      <c r="C14" s="3" t="s">
        <v>53</v>
      </c>
      <c r="D14" s="4">
        <f>35217+32+1115</f>
        <v>36364</v>
      </c>
      <c r="E14" s="4">
        <f>37782+33+1161</f>
        <v>38976</v>
      </c>
      <c r="F14" s="4">
        <v>35418</v>
      </c>
      <c r="G14" s="4">
        <v>36006</v>
      </c>
      <c r="H14" s="4">
        <v>36196</v>
      </c>
      <c r="I14" s="4">
        <v>36940</v>
      </c>
      <c r="J14" s="4">
        <v>35737</v>
      </c>
      <c r="K14" s="4">
        <v>33906</v>
      </c>
      <c r="L14" s="4">
        <v>35271</v>
      </c>
      <c r="M14" s="4">
        <v>36427</v>
      </c>
      <c r="N14" s="4">
        <v>34567</v>
      </c>
      <c r="O14" s="4">
        <v>33475</v>
      </c>
      <c r="P14" s="4">
        <v>34197</v>
      </c>
      <c r="Q14" s="4">
        <v>30790</v>
      </c>
      <c r="R14" s="4">
        <v>30281</v>
      </c>
      <c r="S14" s="4">
        <v>30022</v>
      </c>
      <c r="T14" s="4">
        <v>28191</v>
      </c>
      <c r="U14" s="4">
        <v>28217</v>
      </c>
      <c r="V14" s="4">
        <v>26911</v>
      </c>
      <c r="W14" s="26" t="s">
        <v>51</v>
      </c>
    </row>
    <row r="15" spans="2:23" s="1" customFormat="1" ht="18" customHeight="1">
      <c r="B15" s="77"/>
      <c r="C15" s="28" t="s">
        <v>54</v>
      </c>
      <c r="D15" s="4">
        <f>35217+32</f>
        <v>35249</v>
      </c>
      <c r="E15" s="45">
        <f>37782+33</f>
        <v>37815</v>
      </c>
      <c r="F15" s="45">
        <v>34240</v>
      </c>
      <c r="G15" s="45">
        <v>34675</v>
      </c>
      <c r="H15" s="45">
        <v>34750</v>
      </c>
      <c r="I15" s="45">
        <v>35477</v>
      </c>
      <c r="J15" s="45">
        <v>34225</v>
      </c>
      <c r="K15" s="45">
        <v>32287</v>
      </c>
      <c r="L15" s="45">
        <v>33550</v>
      </c>
      <c r="M15" s="45">
        <v>34705</v>
      </c>
      <c r="N15" s="45">
        <v>32773</v>
      </c>
      <c r="O15" s="45">
        <v>31630</v>
      </c>
      <c r="P15" s="45">
        <v>32290</v>
      </c>
      <c r="Q15" s="45">
        <v>28788</v>
      </c>
      <c r="R15" s="45">
        <v>28238</v>
      </c>
      <c r="S15" s="45">
        <v>27831</v>
      </c>
      <c r="T15" s="45">
        <v>25895</v>
      </c>
      <c r="U15" s="45">
        <v>25921</v>
      </c>
      <c r="V15" s="45">
        <v>24529</v>
      </c>
      <c r="W15" s="4">
        <v>24660</v>
      </c>
    </row>
    <row r="16" spans="2:23" s="1" customFormat="1" ht="18" customHeight="1">
      <c r="B16" s="77"/>
      <c r="C16" s="3" t="s">
        <v>27</v>
      </c>
      <c r="D16" s="46">
        <v>4840</v>
      </c>
      <c r="E16" s="46">
        <v>5492</v>
      </c>
      <c r="F16" s="46">
        <v>5656</v>
      </c>
      <c r="G16" s="46">
        <v>6222</v>
      </c>
      <c r="H16" s="46">
        <v>6262</v>
      </c>
      <c r="I16" s="46">
        <v>6327</v>
      </c>
      <c r="J16" s="46">
        <v>6080</v>
      </c>
      <c r="K16" s="46">
        <v>5950</v>
      </c>
      <c r="L16" s="46">
        <v>5794</v>
      </c>
      <c r="M16" s="46">
        <v>6491</v>
      </c>
      <c r="N16" s="46">
        <v>6426</v>
      </c>
      <c r="O16" s="46">
        <v>6515</v>
      </c>
      <c r="P16" s="46">
        <v>6853</v>
      </c>
      <c r="Q16" s="46">
        <v>6796</v>
      </c>
      <c r="R16" s="46">
        <v>6976</v>
      </c>
      <c r="S16" s="46">
        <v>6851</v>
      </c>
      <c r="T16" s="46">
        <v>6508</v>
      </c>
      <c r="U16" s="46">
        <v>6508</v>
      </c>
      <c r="V16" s="46">
        <v>6738</v>
      </c>
      <c r="W16" s="4">
        <v>6800</v>
      </c>
    </row>
    <row r="17" spans="2:23" s="1" customFormat="1" ht="18" customHeight="1">
      <c r="B17" s="77"/>
      <c r="C17" s="29" t="s">
        <v>77</v>
      </c>
      <c r="D17" s="46">
        <v>2247</v>
      </c>
      <c r="E17" s="46">
        <v>3167</v>
      </c>
      <c r="F17" s="46">
        <v>4004</v>
      </c>
      <c r="G17" s="46">
        <v>4752</v>
      </c>
      <c r="H17" s="46">
        <v>5127</v>
      </c>
      <c r="I17" s="46">
        <v>5828</v>
      </c>
      <c r="J17" s="46">
        <v>5529</v>
      </c>
      <c r="K17" s="46">
        <v>5388</v>
      </c>
      <c r="L17" s="46">
        <v>5146</v>
      </c>
      <c r="M17" s="46">
        <v>5238</v>
      </c>
      <c r="N17" s="46">
        <v>5107</v>
      </c>
      <c r="O17" s="46">
        <v>4686</v>
      </c>
      <c r="P17" s="46">
        <v>5749</v>
      </c>
      <c r="Q17" s="46">
        <v>4600</v>
      </c>
      <c r="R17" s="46">
        <v>5048</v>
      </c>
      <c r="S17" s="46">
        <v>5004</v>
      </c>
      <c r="T17" s="46">
        <v>5240</v>
      </c>
      <c r="U17" s="46">
        <v>5240</v>
      </c>
      <c r="V17" s="46">
        <v>4568</v>
      </c>
      <c r="W17" s="4">
        <v>4524</v>
      </c>
    </row>
    <row r="18" spans="2:23" s="1" customFormat="1" ht="18" customHeight="1">
      <c r="B18" s="77"/>
      <c r="C18" s="29" t="s">
        <v>57</v>
      </c>
      <c r="D18" s="46">
        <v>78896</v>
      </c>
      <c r="E18" s="46">
        <v>70204</v>
      </c>
      <c r="F18" s="46">
        <v>72322</v>
      </c>
      <c r="G18" s="46">
        <v>76986</v>
      </c>
      <c r="H18" s="46">
        <v>79441</v>
      </c>
      <c r="I18" s="46">
        <v>82221</v>
      </c>
      <c r="J18" s="46">
        <v>78369</v>
      </c>
      <c r="K18" s="46">
        <v>75837</v>
      </c>
      <c r="L18" s="46">
        <v>76098</v>
      </c>
      <c r="M18" s="46">
        <v>74312</v>
      </c>
      <c r="N18" s="46">
        <v>73565</v>
      </c>
      <c r="O18" s="46">
        <v>73730</v>
      </c>
      <c r="P18" s="46">
        <v>68519</v>
      </c>
      <c r="Q18" s="46">
        <v>69399</v>
      </c>
      <c r="R18" s="46">
        <v>67918</v>
      </c>
      <c r="S18" s="46">
        <v>68043</v>
      </c>
      <c r="T18" s="46">
        <v>64501</v>
      </c>
      <c r="U18" s="46">
        <v>65036</v>
      </c>
      <c r="V18" s="46">
        <v>62937</v>
      </c>
      <c r="W18" s="4">
        <v>61124</v>
      </c>
    </row>
    <row r="19" spans="2:23" s="1" customFormat="1" ht="18" customHeight="1">
      <c r="B19" s="77"/>
      <c r="C19" s="29" t="s">
        <v>58</v>
      </c>
      <c r="D19" s="46">
        <v>13337</v>
      </c>
      <c r="E19" s="46">
        <v>15692</v>
      </c>
      <c r="F19" s="46">
        <v>15935</v>
      </c>
      <c r="G19" s="46">
        <v>18019</v>
      </c>
      <c r="H19" s="46">
        <v>18974</v>
      </c>
      <c r="I19" s="46">
        <v>18469</v>
      </c>
      <c r="J19" s="46">
        <v>19164</v>
      </c>
      <c r="K19" s="46">
        <v>18042</v>
      </c>
      <c r="L19" s="46">
        <v>17836</v>
      </c>
      <c r="M19" s="46">
        <v>18254</v>
      </c>
      <c r="N19" s="46">
        <v>18689</v>
      </c>
      <c r="O19" s="46">
        <v>19967</v>
      </c>
      <c r="P19" s="46">
        <v>19730</v>
      </c>
      <c r="Q19" s="46">
        <v>21731</v>
      </c>
      <c r="R19" s="46">
        <v>18542</v>
      </c>
      <c r="S19" s="46">
        <v>20622</v>
      </c>
      <c r="T19" s="46">
        <v>21565</v>
      </c>
      <c r="U19" s="46">
        <v>21644</v>
      </c>
      <c r="V19" s="46">
        <v>21377</v>
      </c>
      <c r="W19" s="4">
        <v>22400</v>
      </c>
    </row>
    <row r="20" spans="2:23" s="1" customFormat="1" ht="18" customHeight="1">
      <c r="B20" s="77"/>
      <c r="C20" s="3" t="s">
        <v>52</v>
      </c>
      <c r="D20" s="45">
        <v>1115</v>
      </c>
      <c r="E20" s="45">
        <v>1161</v>
      </c>
      <c r="F20" s="45">
        <v>1178</v>
      </c>
      <c r="G20" s="45">
        <v>1331</v>
      </c>
      <c r="H20" s="45">
        <v>1446</v>
      </c>
      <c r="I20" s="45">
        <v>1463</v>
      </c>
      <c r="J20" s="45">
        <v>1512</v>
      </c>
      <c r="K20" s="45">
        <v>1619</v>
      </c>
      <c r="L20" s="45">
        <v>1721</v>
      </c>
      <c r="M20" s="45">
        <v>1722</v>
      </c>
      <c r="N20" s="45">
        <v>1794</v>
      </c>
      <c r="O20" s="45">
        <v>1845</v>
      </c>
      <c r="P20" s="45">
        <v>1907</v>
      </c>
      <c r="Q20" s="45">
        <v>2002</v>
      </c>
      <c r="R20" s="45">
        <v>2043</v>
      </c>
      <c r="S20" s="45">
        <v>2191</v>
      </c>
      <c r="T20" s="45">
        <v>2296</v>
      </c>
      <c r="U20" s="45">
        <v>2296</v>
      </c>
      <c r="V20" s="45">
        <v>2382</v>
      </c>
      <c r="W20" s="4">
        <v>2660</v>
      </c>
    </row>
    <row r="21" spans="2:23" s="1" customFormat="1" ht="18" customHeight="1">
      <c r="B21" s="77"/>
      <c r="C21" s="3" t="s">
        <v>28</v>
      </c>
      <c r="D21" s="4">
        <v>299</v>
      </c>
      <c r="E21" s="4">
        <v>300</v>
      </c>
      <c r="F21" s="4">
        <v>295</v>
      </c>
      <c r="G21" s="4">
        <v>315</v>
      </c>
      <c r="H21" s="4">
        <v>354</v>
      </c>
      <c r="I21" s="4">
        <v>370</v>
      </c>
      <c r="J21" s="4">
        <v>399</v>
      </c>
      <c r="K21" s="4">
        <v>351</v>
      </c>
      <c r="L21" s="4">
        <v>237</v>
      </c>
      <c r="M21" s="4">
        <v>250</v>
      </c>
      <c r="N21" s="4">
        <v>273</v>
      </c>
      <c r="O21" s="4">
        <v>272</v>
      </c>
      <c r="P21" s="4">
        <v>279</v>
      </c>
      <c r="Q21" s="4">
        <v>319</v>
      </c>
      <c r="R21" s="4">
        <v>304</v>
      </c>
      <c r="S21" s="4">
        <v>311</v>
      </c>
      <c r="T21" s="4">
        <v>288</v>
      </c>
      <c r="U21" s="4">
        <v>288</v>
      </c>
      <c r="V21" s="4">
        <v>259</v>
      </c>
      <c r="W21" s="4">
        <v>249</v>
      </c>
    </row>
    <row r="22" spans="2:23" s="1" customFormat="1" ht="18" customHeight="1">
      <c r="B22" s="77"/>
      <c r="C22" s="3" t="s">
        <v>29</v>
      </c>
      <c r="D22" s="4">
        <v>2284</v>
      </c>
      <c r="E22" s="4">
        <v>2051</v>
      </c>
      <c r="F22" s="4">
        <v>2574</v>
      </c>
      <c r="G22" s="4">
        <v>2530</v>
      </c>
      <c r="H22" s="4">
        <v>2749</v>
      </c>
      <c r="I22" s="4">
        <v>2623</v>
      </c>
      <c r="J22" s="4">
        <v>2666</v>
      </c>
      <c r="K22" s="4">
        <v>2509</v>
      </c>
      <c r="L22" s="4">
        <v>2417</v>
      </c>
      <c r="M22" s="4">
        <v>2305</v>
      </c>
      <c r="N22" s="4">
        <v>2201</v>
      </c>
      <c r="O22" s="4">
        <v>2062</v>
      </c>
      <c r="P22" s="4">
        <v>2278</v>
      </c>
      <c r="Q22" s="4">
        <v>2251</v>
      </c>
      <c r="R22" s="4">
        <v>2533</v>
      </c>
      <c r="S22" s="4">
        <v>2578</v>
      </c>
      <c r="T22" s="4">
        <v>2539</v>
      </c>
      <c r="U22" s="4">
        <v>2539</v>
      </c>
      <c r="V22" s="4">
        <v>2331</v>
      </c>
      <c r="W22" s="4">
        <v>2436</v>
      </c>
    </row>
    <row r="23" spans="2:23" s="1" customFormat="1" ht="18" customHeight="1">
      <c r="B23" s="77"/>
      <c r="C23" s="30" t="s">
        <v>24</v>
      </c>
      <c r="D23" s="31">
        <f>SUM(D15:D22)</f>
        <v>138267</v>
      </c>
      <c r="E23" s="31">
        <f>SUM(E15:E22)</f>
        <v>135882</v>
      </c>
      <c r="F23" s="31">
        <v>136204</v>
      </c>
      <c r="G23" s="31">
        <v>144830</v>
      </c>
      <c r="H23" s="31">
        <v>149103</v>
      </c>
      <c r="I23" s="31">
        <v>152778</v>
      </c>
      <c r="J23" s="31">
        <v>147944</v>
      </c>
      <c r="K23" s="31">
        <v>141983</v>
      </c>
      <c r="L23" s="31">
        <v>142799</v>
      </c>
      <c r="M23" s="31">
        <v>143277</v>
      </c>
      <c r="N23" s="31">
        <v>140828</v>
      </c>
      <c r="O23" s="31">
        <v>140707</v>
      </c>
      <c r="P23" s="31">
        <v>137605</v>
      </c>
      <c r="Q23" s="31">
        <v>135886</v>
      </c>
      <c r="R23" s="31">
        <v>131602</v>
      </c>
      <c r="S23" s="31">
        <v>133431</v>
      </c>
      <c r="T23" s="31">
        <v>128832</v>
      </c>
      <c r="U23" s="31">
        <v>129472</v>
      </c>
      <c r="V23" s="31">
        <v>125121</v>
      </c>
      <c r="W23" s="31">
        <v>124853</v>
      </c>
    </row>
    <row r="24" spans="2:23" s="1" customFormat="1" ht="18" customHeight="1">
      <c r="B24" s="77" t="s">
        <v>30</v>
      </c>
      <c r="C24" s="3" t="s">
        <v>31</v>
      </c>
      <c r="D24" s="4">
        <v>26218</v>
      </c>
      <c r="E24" s="4">
        <v>30281</v>
      </c>
      <c r="F24" s="4">
        <v>30014</v>
      </c>
      <c r="G24" s="4">
        <v>35702</v>
      </c>
      <c r="H24" s="4">
        <v>39298</v>
      </c>
      <c r="I24" s="4">
        <v>42029</v>
      </c>
      <c r="J24" s="4">
        <v>42034</v>
      </c>
      <c r="K24" s="4">
        <v>42460</v>
      </c>
      <c r="L24" s="4">
        <v>42469</v>
      </c>
      <c r="M24" s="4">
        <v>42831</v>
      </c>
      <c r="N24" s="4">
        <v>43833</v>
      </c>
      <c r="O24" s="4">
        <v>46388</v>
      </c>
      <c r="P24" s="4">
        <v>47245</v>
      </c>
      <c r="Q24" s="4">
        <v>46561</v>
      </c>
      <c r="R24" s="4">
        <v>52845</v>
      </c>
      <c r="S24" s="4">
        <v>52951</v>
      </c>
      <c r="T24" s="4">
        <v>64834</v>
      </c>
      <c r="U24" s="4">
        <v>64928</v>
      </c>
      <c r="V24" s="4">
        <v>96191</v>
      </c>
      <c r="W24" s="4">
        <v>74500</v>
      </c>
    </row>
    <row r="25" spans="2:23" s="1" customFormat="1" ht="18" customHeight="1">
      <c r="B25" s="77"/>
      <c r="C25" s="3" t="s">
        <v>32</v>
      </c>
      <c r="D25" s="4">
        <v>40878</v>
      </c>
      <c r="E25" s="4">
        <v>44233</v>
      </c>
      <c r="F25" s="4">
        <v>46712</v>
      </c>
      <c r="G25" s="4">
        <v>45871</v>
      </c>
      <c r="H25" s="4">
        <v>48998</v>
      </c>
      <c r="I25" s="4">
        <v>50588</v>
      </c>
      <c r="J25" s="4">
        <v>50465</v>
      </c>
      <c r="K25" s="4">
        <v>51119</v>
      </c>
      <c r="L25" s="4">
        <v>49068</v>
      </c>
      <c r="M25" s="4">
        <v>51127</v>
      </c>
      <c r="N25" s="4">
        <v>49435</v>
      </c>
      <c r="O25" s="4">
        <v>54174</v>
      </c>
      <c r="P25" s="4">
        <v>57730</v>
      </c>
      <c r="Q25" s="4">
        <v>56750</v>
      </c>
      <c r="R25" s="4">
        <v>67883</v>
      </c>
      <c r="S25" s="4">
        <v>65635</v>
      </c>
      <c r="T25" s="4">
        <v>90668</v>
      </c>
      <c r="U25" s="4">
        <v>91135</v>
      </c>
      <c r="V25" s="4">
        <v>94708</v>
      </c>
      <c r="W25" s="4">
        <v>84741</v>
      </c>
    </row>
    <row r="26" spans="2:23" s="1" customFormat="1" ht="18" customHeight="1">
      <c r="B26" s="77"/>
      <c r="C26" s="30" t="s">
        <v>24</v>
      </c>
      <c r="D26" s="31">
        <f>SUM(D24:D25)</f>
        <v>67096</v>
      </c>
      <c r="E26" s="31">
        <f>SUM(E24:E25)</f>
        <v>74514</v>
      </c>
      <c r="F26" s="31">
        <v>76726</v>
      </c>
      <c r="G26" s="31">
        <v>81573</v>
      </c>
      <c r="H26" s="31">
        <v>88296</v>
      </c>
      <c r="I26" s="31">
        <v>92617</v>
      </c>
      <c r="J26" s="31">
        <v>92499</v>
      </c>
      <c r="K26" s="31">
        <v>93579</v>
      </c>
      <c r="L26" s="31">
        <v>91537</v>
      </c>
      <c r="M26" s="31">
        <v>93958</v>
      </c>
      <c r="N26" s="31">
        <v>93268</v>
      </c>
      <c r="O26" s="31">
        <v>100562</v>
      </c>
      <c r="P26" s="31">
        <v>104975</v>
      </c>
      <c r="Q26" s="31">
        <v>103311</v>
      </c>
      <c r="R26" s="31">
        <v>120728</v>
      </c>
      <c r="S26" s="31">
        <v>118586</v>
      </c>
      <c r="T26" s="31">
        <v>155502</v>
      </c>
      <c r="U26" s="31">
        <v>156063</v>
      </c>
      <c r="V26" s="31">
        <v>190899</v>
      </c>
      <c r="W26" s="31">
        <v>159241</v>
      </c>
    </row>
    <row r="27" spans="2:23" s="1" customFormat="1" ht="18" customHeight="1">
      <c r="B27" s="78" t="s">
        <v>33</v>
      </c>
      <c r="C27" s="78"/>
      <c r="D27" s="32">
        <f>D13+D23+D26</f>
        <v>492409</v>
      </c>
      <c r="E27" s="32">
        <f>E13+E23+E26</f>
        <v>475123</v>
      </c>
      <c r="F27" s="32">
        <v>481798</v>
      </c>
      <c r="G27" s="32">
        <v>501516</v>
      </c>
      <c r="H27" s="32">
        <v>503684</v>
      </c>
      <c r="I27" s="32">
        <v>516550</v>
      </c>
      <c r="J27" s="32">
        <v>499228</v>
      </c>
      <c r="K27" s="32">
        <v>493754</v>
      </c>
      <c r="L27" s="32">
        <v>502671</v>
      </c>
      <c r="M27" s="32">
        <v>498372</v>
      </c>
      <c r="N27" s="32">
        <v>506608</v>
      </c>
      <c r="O27" s="32">
        <v>524057</v>
      </c>
      <c r="P27" s="32">
        <v>524313</v>
      </c>
      <c r="Q27" s="32">
        <v>518895</v>
      </c>
      <c r="R27" s="32">
        <v>539092</v>
      </c>
      <c r="S27" s="32">
        <v>531768</v>
      </c>
      <c r="T27" s="32">
        <v>567455</v>
      </c>
      <c r="U27" s="32">
        <v>569356</v>
      </c>
      <c r="V27" s="32">
        <v>609857</v>
      </c>
      <c r="W27" s="32">
        <v>589410</v>
      </c>
    </row>
    <row r="28" spans="2:23" ht="12.75">
      <c r="B28" s="79" t="s">
        <v>72</v>
      </c>
      <c r="C28" s="80"/>
      <c r="D28" s="80"/>
      <c r="E28" s="80"/>
      <c r="F28" s="80"/>
      <c r="G28" s="80"/>
      <c r="H28" s="80"/>
      <c r="I28" s="80"/>
      <c r="J28" s="80"/>
      <c r="K28" s="80"/>
      <c r="L28" s="80"/>
      <c r="M28" s="80"/>
      <c r="N28" s="80"/>
      <c r="O28" s="80"/>
      <c r="P28" s="80"/>
      <c r="Q28" s="80"/>
      <c r="R28" s="80"/>
      <c r="S28" s="80"/>
      <c r="T28" s="80"/>
      <c r="U28" s="80"/>
      <c r="V28" s="80"/>
      <c r="W28" s="81"/>
    </row>
    <row r="29" s="40" customFormat="1" ht="17.25" customHeight="1">
      <c r="B29" s="41" t="s">
        <v>66</v>
      </c>
    </row>
    <row r="30" spans="3:10" s="1" customFormat="1" ht="31.5" customHeight="1">
      <c r="C30" s="76" t="s">
        <v>34</v>
      </c>
      <c r="D30" s="76"/>
      <c r="E30" s="76"/>
      <c r="F30" s="76"/>
      <c r="G30" s="76"/>
      <c r="H30" s="76"/>
      <c r="I30" s="76"/>
      <c r="J30" s="76"/>
    </row>
    <row r="31" s="1" customFormat="1" ht="6.75" customHeight="1"/>
    <row r="32" spans="2:23" s="39" customFormat="1" ht="31.5" customHeight="1">
      <c r="B32" s="2" t="s">
        <v>2</v>
      </c>
      <c r="C32" s="2" t="s">
        <v>3</v>
      </c>
      <c r="D32" s="37" t="s">
        <v>75</v>
      </c>
      <c r="E32" s="37" t="s">
        <v>76</v>
      </c>
      <c r="F32" s="37" t="s">
        <v>4</v>
      </c>
      <c r="G32" s="37" t="s">
        <v>5</v>
      </c>
      <c r="H32" s="37" t="s">
        <v>6</v>
      </c>
      <c r="I32" s="37" t="s">
        <v>7</v>
      </c>
      <c r="J32" s="37" t="s">
        <v>8</v>
      </c>
      <c r="K32" s="37" t="s">
        <v>9</v>
      </c>
      <c r="L32" s="37" t="s">
        <v>10</v>
      </c>
      <c r="M32" s="37" t="s">
        <v>11</v>
      </c>
      <c r="N32" s="37" t="s">
        <v>12</v>
      </c>
      <c r="O32" s="37" t="s">
        <v>13</v>
      </c>
      <c r="P32" s="37" t="s">
        <v>14</v>
      </c>
      <c r="Q32" s="37" t="s">
        <v>15</v>
      </c>
      <c r="R32" s="37" t="s">
        <v>16</v>
      </c>
      <c r="S32" s="37" t="s">
        <v>17</v>
      </c>
      <c r="T32" s="38" t="s">
        <v>37</v>
      </c>
      <c r="U32" s="38" t="s">
        <v>38</v>
      </c>
      <c r="V32" s="37" t="s">
        <v>18</v>
      </c>
      <c r="W32" s="37" t="s">
        <v>19</v>
      </c>
    </row>
    <row r="33" spans="2:23" s="1" customFormat="1" ht="18" customHeight="1">
      <c r="B33" s="77" t="s">
        <v>20</v>
      </c>
      <c r="C33" s="3" t="s">
        <v>21</v>
      </c>
      <c r="D33" s="53">
        <v>78.5</v>
      </c>
      <c r="E33" s="53">
        <v>77.7</v>
      </c>
      <c r="F33" s="5">
        <v>76.61136045912737</v>
      </c>
      <c r="G33" s="5">
        <v>79.02047399525765</v>
      </c>
      <c r="H33" s="5">
        <v>77.2126199613232</v>
      </c>
      <c r="I33" s="5">
        <v>80.73663122206811</v>
      </c>
      <c r="J33" s="5">
        <v>79.10868207370395</v>
      </c>
      <c r="K33" s="5">
        <v>80.11149297420249</v>
      </c>
      <c r="L33" s="5">
        <v>84.7820232600377</v>
      </c>
      <c r="M33" s="5">
        <v>83.04424349866721</v>
      </c>
      <c r="N33" s="5">
        <v>84.80817368460185</v>
      </c>
      <c r="O33" s="5">
        <v>89.1438512956689</v>
      </c>
      <c r="P33" s="5">
        <v>88.47050587257237</v>
      </c>
      <c r="Q33" s="5">
        <v>89.17442941491555</v>
      </c>
      <c r="R33" s="5">
        <v>89.64607752012843</v>
      </c>
      <c r="S33" s="5">
        <v>88.67802917444469</v>
      </c>
      <c r="T33" s="5">
        <v>89.50538138152947</v>
      </c>
      <c r="U33" s="5">
        <v>89.44639551261156</v>
      </c>
      <c r="V33" s="5">
        <v>90.76602861027226</v>
      </c>
      <c r="W33" s="5">
        <v>92.5589719136511</v>
      </c>
    </row>
    <row r="34" spans="2:23" s="1" customFormat="1" ht="18" customHeight="1">
      <c r="B34" s="77"/>
      <c r="C34" s="3" t="s">
        <v>22</v>
      </c>
      <c r="D34" s="53">
        <v>73</v>
      </c>
      <c r="E34" s="53">
        <v>71.2</v>
      </c>
      <c r="F34" s="5">
        <v>76.35038906891783</v>
      </c>
      <c r="G34" s="5">
        <v>77.64915959843444</v>
      </c>
      <c r="H34" s="5">
        <v>79.72972972972973</v>
      </c>
      <c r="I34" s="5">
        <v>78.17262572152319</v>
      </c>
      <c r="J34" s="5">
        <v>77.75751205638679</v>
      </c>
      <c r="K34" s="5">
        <v>79.43966601277602</v>
      </c>
      <c r="L34" s="5">
        <v>81.46555189323901</v>
      </c>
      <c r="M34" s="5">
        <v>81.74331711720748</v>
      </c>
      <c r="N34" s="5">
        <v>84.19299702104801</v>
      </c>
      <c r="O34" s="5">
        <v>84.39441984665378</v>
      </c>
      <c r="P34" s="5">
        <v>88.38565154019975</v>
      </c>
      <c r="Q34" s="5">
        <v>86.84375189229559</v>
      </c>
      <c r="R34" s="5">
        <v>88.59140585216812</v>
      </c>
      <c r="S34" s="5">
        <v>86.11786296502378</v>
      </c>
      <c r="T34" s="5">
        <v>87.79088512526789</v>
      </c>
      <c r="U34" s="5">
        <v>87.72662427843963</v>
      </c>
      <c r="V34" s="5">
        <v>89.10722860414435</v>
      </c>
      <c r="W34" s="5">
        <v>91.50569751219558</v>
      </c>
    </row>
    <row r="35" spans="2:23" s="1" customFormat="1" ht="18" customHeight="1">
      <c r="B35" s="77"/>
      <c r="C35" s="3" t="s">
        <v>23</v>
      </c>
      <c r="D35" s="53">
        <v>71.3</v>
      </c>
      <c r="E35" s="53">
        <v>71.9</v>
      </c>
      <c r="F35" s="5">
        <v>76.76072569227223</v>
      </c>
      <c r="G35" s="5">
        <v>81.15923282258728</v>
      </c>
      <c r="H35" s="5">
        <v>79.25552194799583</v>
      </c>
      <c r="I35" s="5">
        <v>80.22652067471954</v>
      </c>
      <c r="J35" s="5">
        <v>82.24563542165527</v>
      </c>
      <c r="K35" s="5">
        <v>82.17388464302044</v>
      </c>
      <c r="L35" s="5">
        <v>84.34594629737988</v>
      </c>
      <c r="M35" s="5">
        <v>82.21261021460656</v>
      </c>
      <c r="N35" s="5">
        <v>81.86334580863114</v>
      </c>
      <c r="O35" s="5">
        <v>83.2683038788157</v>
      </c>
      <c r="P35" s="5">
        <v>84.44387971198644</v>
      </c>
      <c r="Q35" s="5">
        <v>86.19106480663959</v>
      </c>
      <c r="R35" s="5">
        <v>87.20378281666484</v>
      </c>
      <c r="S35" s="5">
        <v>85.09227703596103</v>
      </c>
      <c r="T35" s="5">
        <v>85.7626541575244</v>
      </c>
      <c r="U35" s="5">
        <v>85.70003575932094</v>
      </c>
      <c r="V35" s="5">
        <v>86.94277052064228</v>
      </c>
      <c r="W35" s="5">
        <v>91.02378714481961</v>
      </c>
    </row>
    <row r="36" spans="2:23" s="1" customFormat="1" ht="18" customHeight="1">
      <c r="B36" s="77"/>
      <c r="C36" s="30" t="s">
        <v>24</v>
      </c>
      <c r="D36" s="51">
        <v>75.1</v>
      </c>
      <c r="E36" s="51">
        <v>74.5</v>
      </c>
      <c r="F36" s="33">
        <v>76.57809816492596</v>
      </c>
      <c r="G36" s="33">
        <v>79.16374120924023</v>
      </c>
      <c r="H36" s="33">
        <v>78.38989911478895</v>
      </c>
      <c r="I36" s="33">
        <v>79.897165419294</v>
      </c>
      <c r="J36" s="33">
        <v>79.36948514189498</v>
      </c>
      <c r="K36" s="33">
        <v>80.29656536504659</v>
      </c>
      <c r="L36" s="33">
        <v>83.66930769014901</v>
      </c>
      <c r="M36" s="33">
        <v>82.47673070788551</v>
      </c>
      <c r="N36" s="33">
        <v>84.06531201510332</v>
      </c>
      <c r="O36" s="33">
        <v>86.56581178789864</v>
      </c>
      <c r="P36" s="33">
        <v>87.70362945276482</v>
      </c>
      <c r="Q36" s="33">
        <v>87.91746951784923</v>
      </c>
      <c r="R36" s="33">
        <v>88.89750012400178</v>
      </c>
      <c r="S36" s="33">
        <v>87.25939419270922</v>
      </c>
      <c r="T36" s="33">
        <v>88.32405755144316</v>
      </c>
      <c r="U36" s="33">
        <v>88.26130628263297</v>
      </c>
      <c r="V36" s="33">
        <v>89.59537748505916</v>
      </c>
      <c r="W36" s="33">
        <v>91.96431260805919</v>
      </c>
    </row>
    <row r="37" spans="2:23" s="1" customFormat="1" ht="18" customHeight="1">
      <c r="B37" s="77" t="s">
        <v>25</v>
      </c>
      <c r="C37" s="3" t="s">
        <v>53</v>
      </c>
      <c r="D37" s="53">
        <f>D14*100/(52594+43+1460)</f>
        <v>67.21999371499344</v>
      </c>
      <c r="E37" s="53">
        <f>E14*100/(52032+53+1465)</f>
        <v>72.7843137254902</v>
      </c>
      <c r="F37" s="47">
        <v>72.22856676727302</v>
      </c>
      <c r="G37" s="47">
        <v>73.54316877387201</v>
      </c>
      <c r="H37" s="5">
        <v>73.31577881304436</v>
      </c>
      <c r="I37" s="5">
        <v>75.81323755772192</v>
      </c>
      <c r="J37" s="5">
        <v>76.33012238621073</v>
      </c>
      <c r="K37" s="5">
        <v>73.59829820486661</v>
      </c>
      <c r="L37" s="5">
        <v>75.70671188477966</v>
      </c>
      <c r="M37" s="5">
        <v>78.6064176431238</v>
      </c>
      <c r="N37" s="5">
        <v>76.35235129105648</v>
      </c>
      <c r="O37" s="5">
        <v>75.8399601259657</v>
      </c>
      <c r="P37" s="5">
        <v>81.12589851256138</v>
      </c>
      <c r="Q37" s="5">
        <v>78.16903196323847</v>
      </c>
      <c r="R37" s="5">
        <v>78.84650436141128</v>
      </c>
      <c r="S37" s="5">
        <v>80.02665600426496</v>
      </c>
      <c r="T37" s="5">
        <v>80.4</v>
      </c>
      <c r="U37" s="5">
        <v>80.37886340977069</v>
      </c>
      <c r="V37" s="5">
        <v>83.93163459439229</v>
      </c>
      <c r="W37" s="26" t="s">
        <v>51</v>
      </c>
    </row>
    <row r="38" spans="2:23" s="1" customFormat="1" ht="18" customHeight="1">
      <c r="B38" s="77"/>
      <c r="C38" s="28" t="s">
        <v>54</v>
      </c>
      <c r="D38" s="66">
        <f>D15*100/(52594+43)</f>
        <v>66.96620248114444</v>
      </c>
      <c r="E38" s="66">
        <f>E15*100/(52032+53)</f>
        <v>72.60247672074493</v>
      </c>
      <c r="F38" s="65">
        <v>71.90105205686567</v>
      </c>
      <c r="G38" s="65">
        <v>73.08462430182317</v>
      </c>
      <c r="H38" s="65">
        <v>72.81756841708227</v>
      </c>
      <c r="I38" s="65">
        <v>75.4123798996684</v>
      </c>
      <c r="J38" s="65">
        <v>75.8684134689987</v>
      </c>
      <c r="K38" s="65">
        <v>72.988064020255</v>
      </c>
      <c r="L38" s="65">
        <v>75.11306138897595</v>
      </c>
      <c r="M38" s="65">
        <v>78.13801643588877</v>
      </c>
      <c r="N38" s="65">
        <v>75.7319468515309</v>
      </c>
      <c r="O38" s="65">
        <v>75.24502807117709</v>
      </c>
      <c r="P38" s="65">
        <v>80.7290364518226</v>
      </c>
      <c r="Q38" s="65">
        <v>77.46414444474343</v>
      </c>
      <c r="R38" s="65">
        <v>78.24111274278906</v>
      </c>
      <c r="S38" s="65">
        <v>79.2905982905983</v>
      </c>
      <c r="T38" s="65">
        <v>79.53986976287013</v>
      </c>
      <c r="U38" s="65">
        <v>79.53910828807267</v>
      </c>
      <c r="V38" s="65">
        <v>83.09563332091196</v>
      </c>
      <c r="W38" s="5">
        <v>91.50617833685851</v>
      </c>
    </row>
    <row r="39" spans="2:23" s="1" customFormat="1" ht="18" customHeight="1">
      <c r="B39" s="77"/>
      <c r="C39" s="3" t="s">
        <v>27</v>
      </c>
      <c r="D39" s="55">
        <v>74.6</v>
      </c>
      <c r="E39" s="55">
        <v>78.3</v>
      </c>
      <c r="F39" s="5">
        <v>76.97332607512249</v>
      </c>
      <c r="G39" s="5">
        <v>81.26959247648902</v>
      </c>
      <c r="H39" s="5">
        <v>80.29234517245801</v>
      </c>
      <c r="I39" s="5">
        <v>81.76531403463427</v>
      </c>
      <c r="J39" s="5">
        <v>81.62169418713921</v>
      </c>
      <c r="K39" s="5">
        <v>82.58154059680777</v>
      </c>
      <c r="L39" s="5">
        <v>80.93309121385668</v>
      </c>
      <c r="M39" s="5">
        <v>84.50722562166385</v>
      </c>
      <c r="N39" s="5">
        <v>83.17369919751488</v>
      </c>
      <c r="O39" s="5">
        <v>82.03223369428355</v>
      </c>
      <c r="P39" s="5">
        <v>86.60432200176925</v>
      </c>
      <c r="Q39" s="5">
        <v>85.79724782224467</v>
      </c>
      <c r="R39" s="5">
        <v>86.72302337145699</v>
      </c>
      <c r="S39" s="5">
        <v>87.1406766726024</v>
      </c>
      <c r="T39" s="5">
        <v>87.16849718724886</v>
      </c>
      <c r="U39" s="5">
        <v>87.16849718724886</v>
      </c>
      <c r="V39" s="5">
        <v>89.78014656895404</v>
      </c>
      <c r="W39" s="5">
        <v>93.83193045398096</v>
      </c>
    </row>
    <row r="40" spans="2:23" s="1" customFormat="1" ht="18" customHeight="1">
      <c r="B40" s="77"/>
      <c r="C40" s="29" t="s">
        <v>77</v>
      </c>
      <c r="D40" s="55">
        <v>69.1</v>
      </c>
      <c r="E40" s="55">
        <v>68.9</v>
      </c>
      <c r="F40" s="5">
        <v>72.98578199052133</v>
      </c>
      <c r="G40" s="5">
        <v>70.42086544161234</v>
      </c>
      <c r="H40" s="5">
        <v>68.23263241948364</v>
      </c>
      <c r="I40" s="5">
        <v>73.91249207355739</v>
      </c>
      <c r="J40" s="5">
        <v>73.40679766330324</v>
      </c>
      <c r="K40" s="5">
        <v>74.13318657127132</v>
      </c>
      <c r="L40" s="5">
        <v>74.53650057937428</v>
      </c>
      <c r="M40" s="5">
        <v>74.70051340559041</v>
      </c>
      <c r="N40" s="5">
        <v>77.99328039095907</v>
      </c>
      <c r="O40" s="5">
        <v>76.5686274509804</v>
      </c>
      <c r="P40" s="5">
        <v>73.15180048352208</v>
      </c>
      <c r="Q40" s="5">
        <v>76.10853739245532</v>
      </c>
      <c r="R40" s="5">
        <v>75.35453052694432</v>
      </c>
      <c r="S40" s="5">
        <v>74.53083109919572</v>
      </c>
      <c r="T40" s="5">
        <v>79.90240927111924</v>
      </c>
      <c r="U40" s="5">
        <v>79.90240927111924</v>
      </c>
      <c r="V40" s="5">
        <v>76.12064655890684</v>
      </c>
      <c r="W40" s="5">
        <v>78.52803332754729</v>
      </c>
    </row>
    <row r="41" spans="2:23" s="1" customFormat="1" ht="18" customHeight="1">
      <c r="B41" s="77"/>
      <c r="C41" s="29" t="s">
        <v>57</v>
      </c>
      <c r="D41" s="55">
        <v>80.5</v>
      </c>
      <c r="E41" s="55">
        <v>79.9</v>
      </c>
      <c r="F41" s="5">
        <v>80.77601804900931</v>
      </c>
      <c r="G41" s="5">
        <v>82.59591451377564</v>
      </c>
      <c r="H41" s="5">
        <v>80.55752732877684</v>
      </c>
      <c r="I41" s="5">
        <v>80.52592919053914</v>
      </c>
      <c r="J41" s="5">
        <v>77.80027995353963</v>
      </c>
      <c r="K41" s="5">
        <v>77.04663212435233</v>
      </c>
      <c r="L41" s="5">
        <v>76.46195892448053</v>
      </c>
      <c r="M41" s="5">
        <v>75.23894378746152</v>
      </c>
      <c r="N41" s="5">
        <v>75.07245489427709</v>
      </c>
      <c r="O41" s="5">
        <v>77.13553381806769</v>
      </c>
      <c r="P41" s="5">
        <v>78.58224189737825</v>
      </c>
      <c r="Q41" s="5">
        <v>80.23562328022753</v>
      </c>
      <c r="R41" s="5">
        <v>81.31944444444444</v>
      </c>
      <c r="S41" s="5">
        <v>83.81331296807252</v>
      </c>
      <c r="T41" s="5">
        <v>83.553765042683</v>
      </c>
      <c r="U41" s="5">
        <v>83.30686068555619</v>
      </c>
      <c r="V41" s="5">
        <v>83.18837897853442</v>
      </c>
      <c r="W41" s="5">
        <v>84.43007900989005</v>
      </c>
    </row>
    <row r="42" spans="2:23" s="1" customFormat="1" ht="18" customHeight="1">
      <c r="B42" s="77"/>
      <c r="C42" s="29" t="s">
        <v>58</v>
      </c>
      <c r="D42" s="55">
        <v>73.3</v>
      </c>
      <c r="E42" s="55">
        <v>79.4</v>
      </c>
      <c r="F42" s="5">
        <v>77.35436893203882</v>
      </c>
      <c r="G42" s="5">
        <v>81.04619259659064</v>
      </c>
      <c r="H42" s="5">
        <v>82.30242040426823</v>
      </c>
      <c r="I42" s="5">
        <v>79.36487473679688</v>
      </c>
      <c r="J42" s="5">
        <v>81.51424925563589</v>
      </c>
      <c r="K42" s="5">
        <v>79.70137385695985</v>
      </c>
      <c r="L42" s="5">
        <v>77.56806123336523</v>
      </c>
      <c r="M42" s="5">
        <v>77.48864456424842</v>
      </c>
      <c r="N42" s="5">
        <v>76.56288406390823</v>
      </c>
      <c r="O42" s="5">
        <v>78.74043694297657</v>
      </c>
      <c r="P42" s="5">
        <v>77.5367444785035</v>
      </c>
      <c r="Q42" s="5">
        <v>82.63051827065668</v>
      </c>
      <c r="R42" s="5">
        <v>74.07910507391131</v>
      </c>
      <c r="S42" s="5">
        <v>76.06506584043377</v>
      </c>
      <c r="T42" s="5">
        <v>80.66507069649136</v>
      </c>
      <c r="U42" s="5">
        <v>80.55679618877475</v>
      </c>
      <c r="V42" s="5">
        <v>81.31228604031952</v>
      </c>
      <c r="W42" s="5">
        <v>85.20025864364231</v>
      </c>
    </row>
    <row r="43" spans="2:23" s="1" customFormat="1" ht="18" customHeight="1">
      <c r="B43" s="77"/>
      <c r="C43" s="3" t="s">
        <v>52</v>
      </c>
      <c r="D43" s="54">
        <v>76.4</v>
      </c>
      <c r="E43" s="54">
        <v>79.2</v>
      </c>
      <c r="F43" s="61">
        <v>83.25088339222614</v>
      </c>
      <c r="G43" s="61">
        <v>87.91281373844122</v>
      </c>
      <c r="H43" s="61">
        <v>87.74271844660194</v>
      </c>
      <c r="I43" s="61">
        <v>87.03152885187389</v>
      </c>
      <c r="J43" s="61">
        <v>88.52459016393442</v>
      </c>
      <c r="K43" s="61">
        <v>88.32515002727769</v>
      </c>
      <c r="L43" s="61">
        <v>89.49557982319293</v>
      </c>
      <c r="M43" s="61">
        <v>89.40809968847353</v>
      </c>
      <c r="N43" s="61">
        <v>89.7897897897898</v>
      </c>
      <c r="O43" s="61">
        <v>87.7318116975749</v>
      </c>
      <c r="P43" s="61">
        <v>88.49187935034803</v>
      </c>
      <c r="Q43" s="61">
        <v>89.937106918239</v>
      </c>
      <c r="R43" s="61">
        <v>88.28867761452031</v>
      </c>
      <c r="S43" s="61">
        <v>90.72463768115942</v>
      </c>
      <c r="T43" s="61">
        <v>91.25596184419715</v>
      </c>
      <c r="U43" s="61">
        <v>91.25596184419715</v>
      </c>
      <c r="V43" s="61">
        <v>93.63207547169812</v>
      </c>
      <c r="W43" s="5">
        <v>95.6</v>
      </c>
    </row>
    <row r="44" spans="2:23" s="1" customFormat="1" ht="18" customHeight="1">
      <c r="B44" s="77"/>
      <c r="C44" s="3" t="s">
        <v>28</v>
      </c>
      <c r="D44" s="53">
        <v>92.3</v>
      </c>
      <c r="E44" s="53">
        <v>95.2</v>
      </c>
      <c r="F44" s="47">
        <v>91.9</v>
      </c>
      <c r="G44" s="47">
        <v>91.6</v>
      </c>
      <c r="H44" s="5">
        <v>91.00257069408741</v>
      </c>
      <c r="I44" s="5">
        <v>85.0574712643678</v>
      </c>
      <c r="J44" s="5">
        <v>90.27149321266968</v>
      </c>
      <c r="K44" s="5">
        <v>92.1259842519685</v>
      </c>
      <c r="L44" s="5">
        <v>89.09774436090225</v>
      </c>
      <c r="M44" s="5">
        <v>90.9090909090909</v>
      </c>
      <c r="N44" s="5">
        <v>89.80263157894737</v>
      </c>
      <c r="O44" s="5">
        <v>89.18032786885246</v>
      </c>
      <c r="P44" s="5">
        <v>93</v>
      </c>
      <c r="Q44" s="5">
        <v>92.1965317919075</v>
      </c>
      <c r="R44" s="5">
        <v>92.12121212121212</v>
      </c>
      <c r="S44" s="5">
        <v>94.52887537993921</v>
      </c>
      <c r="T44" s="5">
        <v>94.11764705882352</v>
      </c>
      <c r="U44" s="5">
        <v>94.11764705882352</v>
      </c>
      <c r="V44" s="5">
        <v>93.50180505415162</v>
      </c>
      <c r="W44" s="5">
        <v>96.51162790697676</v>
      </c>
    </row>
    <row r="45" spans="2:23" s="1" customFormat="1" ht="18" customHeight="1">
      <c r="B45" s="77"/>
      <c r="C45" s="3" t="s">
        <v>29</v>
      </c>
      <c r="D45" s="53">
        <v>81.5</v>
      </c>
      <c r="E45" s="53">
        <v>83.1</v>
      </c>
      <c r="F45" s="5">
        <v>83.7617962902701</v>
      </c>
      <c r="G45" s="5">
        <v>85.41525995948683</v>
      </c>
      <c r="H45" s="5">
        <v>88.73466752743707</v>
      </c>
      <c r="I45" s="5">
        <v>88.97557666214382</v>
      </c>
      <c r="J45" s="5">
        <v>87.35255570117955</v>
      </c>
      <c r="K45" s="5">
        <v>89.83172216254923</v>
      </c>
      <c r="L45" s="5">
        <v>88.37294332723948</v>
      </c>
      <c r="M45" s="5">
        <v>87.54272692745917</v>
      </c>
      <c r="N45" s="5">
        <v>86.82445759368836</v>
      </c>
      <c r="O45" s="5">
        <v>82.44702119152339</v>
      </c>
      <c r="P45" s="5">
        <v>85</v>
      </c>
      <c r="Q45" s="5">
        <v>84.43360840210052</v>
      </c>
      <c r="R45" s="5">
        <v>88.38101884159106</v>
      </c>
      <c r="S45" s="5">
        <v>89.82578397212544</v>
      </c>
      <c r="T45" s="5">
        <v>88.52859135285914</v>
      </c>
      <c r="U45" s="5">
        <v>88.52859135285914</v>
      </c>
      <c r="V45" s="5">
        <v>89.17368018362663</v>
      </c>
      <c r="W45" s="5">
        <v>89.8</v>
      </c>
    </row>
    <row r="46" spans="2:23" s="1" customFormat="1" ht="18" customHeight="1">
      <c r="B46" s="77"/>
      <c r="C46" s="30" t="s">
        <v>24</v>
      </c>
      <c r="D46" s="51">
        <v>75.5</v>
      </c>
      <c r="E46" s="51">
        <v>77.4</v>
      </c>
      <c r="F46" s="33">
        <v>77.7</v>
      </c>
      <c r="G46" s="33">
        <v>79.5</v>
      </c>
      <c r="H46" s="33">
        <v>78.54223074410814</v>
      </c>
      <c r="I46" s="33">
        <v>79.11572340723019</v>
      </c>
      <c r="J46" s="33">
        <v>78.05629567098426</v>
      </c>
      <c r="K46" s="33">
        <v>76.83769610840824</v>
      </c>
      <c r="L46" s="33">
        <v>76.70313851244286</v>
      </c>
      <c r="M46" s="33">
        <v>76.92022741548422</v>
      </c>
      <c r="N46" s="33">
        <v>76.21057644435786</v>
      </c>
      <c r="O46" s="33">
        <v>77.33278373179445</v>
      </c>
      <c r="P46" s="33">
        <v>79.29067388861678</v>
      </c>
      <c r="Q46" s="33">
        <v>80.33034009423086</v>
      </c>
      <c r="R46" s="33">
        <v>79.81005979599016</v>
      </c>
      <c r="S46" s="33">
        <v>81.56676956933704</v>
      </c>
      <c r="T46" s="33">
        <v>82.47834520905755</v>
      </c>
      <c r="U46" s="33">
        <v>82.34089507056137</v>
      </c>
      <c r="V46" s="33">
        <v>83.1888355517732</v>
      </c>
      <c r="W46" s="33">
        <v>86.45153685611865</v>
      </c>
    </row>
    <row r="47" spans="2:23" s="1" customFormat="1" ht="18" customHeight="1">
      <c r="B47" s="77" t="s">
        <v>30</v>
      </c>
      <c r="C47" s="3" t="s">
        <v>31</v>
      </c>
      <c r="D47" s="53">
        <v>69.3</v>
      </c>
      <c r="E47" s="53">
        <v>74.1</v>
      </c>
      <c r="F47" s="5">
        <v>74.41180116524112</v>
      </c>
      <c r="G47" s="5">
        <v>74.04903140166756</v>
      </c>
      <c r="H47" s="5">
        <v>75.77855338514048</v>
      </c>
      <c r="I47" s="5">
        <v>78.53392379991404</v>
      </c>
      <c r="J47" s="5">
        <v>76.66241108882</v>
      </c>
      <c r="K47" s="5">
        <v>75.70786677127165</v>
      </c>
      <c r="L47" s="5">
        <v>75.99763787981819</v>
      </c>
      <c r="M47" s="5">
        <v>75.43192265018229</v>
      </c>
      <c r="N47" s="5">
        <v>75.62890368887815</v>
      </c>
      <c r="O47" s="5">
        <v>77.48768061471645</v>
      </c>
      <c r="P47" s="5">
        <v>78.95616424620219</v>
      </c>
      <c r="Q47" s="5">
        <v>77.74419769577558</v>
      </c>
      <c r="R47" s="5">
        <v>87.13539004402526</v>
      </c>
      <c r="S47" s="5">
        <v>85.61888592448864</v>
      </c>
      <c r="T47" s="5">
        <v>82.60160530003822</v>
      </c>
      <c r="U47" s="5">
        <v>82.56463078116457</v>
      </c>
      <c r="V47" s="5">
        <v>77.2941308819748</v>
      </c>
      <c r="W47" s="5">
        <v>76.31789219201377</v>
      </c>
    </row>
    <row r="48" spans="2:23" s="1" customFormat="1" ht="18" customHeight="1">
      <c r="B48" s="77"/>
      <c r="C48" s="3" t="s">
        <v>32</v>
      </c>
      <c r="D48" s="53">
        <v>75</v>
      </c>
      <c r="E48" s="53">
        <v>80.8</v>
      </c>
      <c r="F48" s="5">
        <v>82.48485811657926</v>
      </c>
      <c r="G48" s="5">
        <v>78.83917982915972</v>
      </c>
      <c r="H48" s="5">
        <v>79.32201194735393</v>
      </c>
      <c r="I48" s="5">
        <v>79.66363264149162</v>
      </c>
      <c r="J48" s="5">
        <v>78.12645137319255</v>
      </c>
      <c r="K48" s="5">
        <v>77.44129677321618</v>
      </c>
      <c r="L48" s="5">
        <v>75.7713332715649</v>
      </c>
      <c r="M48" s="5">
        <v>78.12328097304567</v>
      </c>
      <c r="N48" s="5">
        <v>73.81553209598184</v>
      </c>
      <c r="O48" s="5">
        <v>77.20173288491135</v>
      </c>
      <c r="P48" s="5">
        <v>78.10745355901017</v>
      </c>
      <c r="Q48" s="5">
        <v>76.34357974036456</v>
      </c>
      <c r="R48" s="5">
        <v>87.48260219598949</v>
      </c>
      <c r="S48" s="5">
        <v>87.29451508219397</v>
      </c>
      <c r="T48" s="5">
        <v>85.05999455874213</v>
      </c>
      <c r="U48" s="5">
        <v>85.0258898166721</v>
      </c>
      <c r="V48" s="5">
        <v>79.60327799957975</v>
      </c>
      <c r="W48" s="5">
        <v>81.33470265289668</v>
      </c>
    </row>
    <row r="49" spans="2:23" s="1" customFormat="1" ht="18" customHeight="1">
      <c r="B49" s="77"/>
      <c r="C49" s="30" t="s">
        <v>24</v>
      </c>
      <c r="D49" s="51">
        <v>72.7</v>
      </c>
      <c r="E49" s="51">
        <v>77.9</v>
      </c>
      <c r="F49" s="33">
        <v>79.12670420559785</v>
      </c>
      <c r="G49" s="33">
        <v>76.66851508971118</v>
      </c>
      <c r="H49" s="33">
        <v>77.70483147056235</v>
      </c>
      <c r="I49" s="33">
        <v>79.14697613208112</v>
      </c>
      <c r="J49" s="33">
        <v>77.4542805466238</v>
      </c>
      <c r="K49" s="33">
        <v>76.64504398250529</v>
      </c>
      <c r="L49" s="33">
        <v>75.87616047745358</v>
      </c>
      <c r="M49" s="33">
        <v>76.87298015954183</v>
      </c>
      <c r="N49" s="33">
        <v>74.65680506527707</v>
      </c>
      <c r="O49" s="33">
        <v>77.33337434730116</v>
      </c>
      <c r="P49" s="33">
        <v>78.48715494811137</v>
      </c>
      <c r="Q49" s="33">
        <v>76.9685230024213</v>
      </c>
      <c r="R49" s="33">
        <v>87.33028073754187</v>
      </c>
      <c r="S49" s="33">
        <v>86.53827910065459</v>
      </c>
      <c r="T49" s="33">
        <v>84.0174408238466</v>
      </c>
      <c r="U49" s="33">
        <v>83.98430773204753</v>
      </c>
      <c r="V49" s="33">
        <v>78.42274559100825</v>
      </c>
      <c r="W49" s="33">
        <v>78.90796111116617</v>
      </c>
    </row>
    <row r="50" spans="2:23" s="1" customFormat="1" ht="18" customHeight="1">
      <c r="B50" s="78" t="s">
        <v>33</v>
      </c>
      <c r="C50" s="78"/>
      <c r="D50" s="52">
        <v>74.9</v>
      </c>
      <c r="E50" s="52">
        <v>75.8</v>
      </c>
      <c r="F50" s="34">
        <v>77.277</v>
      </c>
      <c r="G50" s="34">
        <v>78.851</v>
      </c>
      <c r="H50" s="34">
        <v>78.31382810835856</v>
      </c>
      <c r="I50" s="34">
        <v>79.5296733209547</v>
      </c>
      <c r="J50" s="34">
        <v>78.61734460874632</v>
      </c>
      <c r="K50" s="34">
        <v>78.57007598360983</v>
      </c>
      <c r="L50" s="34">
        <v>80.10437914329424</v>
      </c>
      <c r="M50" s="34">
        <v>79.72536077592619</v>
      </c>
      <c r="N50" s="34">
        <v>79.92124742066372</v>
      </c>
      <c r="O50" s="34">
        <v>82.05558191278315</v>
      </c>
      <c r="P50" s="34">
        <v>83.41946077011929</v>
      </c>
      <c r="Q50" s="34">
        <v>83.48792719795469</v>
      </c>
      <c r="R50" s="34">
        <v>86.15643274152846</v>
      </c>
      <c r="S50" s="34">
        <v>85.60128135991565</v>
      </c>
      <c r="T50" s="34">
        <v>85.74003674648552</v>
      </c>
      <c r="U50" s="34">
        <v>85.66484911951275</v>
      </c>
      <c r="V50" s="34">
        <v>84.49242091525363</v>
      </c>
      <c r="W50" s="34">
        <v>86.90560644697894</v>
      </c>
    </row>
    <row r="51" spans="2:23" s="1" customFormat="1" ht="14.25" customHeight="1">
      <c r="B51" s="79" t="s">
        <v>72</v>
      </c>
      <c r="C51" s="80"/>
      <c r="D51" s="80"/>
      <c r="E51" s="80"/>
      <c r="F51" s="80"/>
      <c r="G51" s="80"/>
      <c r="H51" s="80"/>
      <c r="I51" s="80"/>
      <c r="J51" s="80"/>
      <c r="K51" s="80"/>
      <c r="L51" s="80"/>
      <c r="M51" s="80"/>
      <c r="N51" s="80"/>
      <c r="O51" s="80"/>
      <c r="P51" s="80"/>
      <c r="Q51" s="80"/>
      <c r="R51" s="80"/>
      <c r="S51" s="80"/>
      <c r="T51" s="80"/>
      <c r="U51" s="80"/>
      <c r="V51" s="80"/>
      <c r="W51" s="81"/>
    </row>
    <row r="52" s="35" customFormat="1" ht="27.75" customHeight="1">
      <c r="B52" s="41" t="s">
        <v>67</v>
      </c>
    </row>
  </sheetData>
  <sheetProtection/>
  <mergeCells count="13">
    <mergeCell ref="B51:W51"/>
    <mergeCell ref="B37:B46"/>
    <mergeCell ref="B47:B49"/>
    <mergeCell ref="B50:C50"/>
    <mergeCell ref="B24:B26"/>
    <mergeCell ref="B27:C27"/>
    <mergeCell ref="C30:J30"/>
    <mergeCell ref="B33:B36"/>
    <mergeCell ref="B28:W28"/>
    <mergeCell ref="F2:S2"/>
    <mergeCell ref="C7:J7"/>
    <mergeCell ref="B10:B13"/>
    <mergeCell ref="B14:B23"/>
  </mergeCells>
  <printOptions/>
  <pageMargins left="0" right="0"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54"/>
  </sheetPr>
  <dimension ref="B2:W52"/>
  <sheetViews>
    <sheetView zoomScalePageLayoutView="0" workbookViewId="0" topLeftCell="D1">
      <selection activeCell="D5" sqref="D5"/>
    </sheetView>
  </sheetViews>
  <sheetFormatPr defaultColWidth="9.140625" defaultRowHeight="12.75"/>
  <cols>
    <col min="1" max="1" width="0.71875" style="0" customWidth="1"/>
    <col min="2" max="2" width="14.7109375" style="0" customWidth="1"/>
    <col min="3" max="3" width="17.8515625" style="0" customWidth="1"/>
    <col min="4" max="23" width="7.8515625" style="0" customWidth="1"/>
  </cols>
  <sheetData>
    <row r="1" ht="5.25" customHeight="1"/>
    <row r="2" spans="6:19" s="35" customFormat="1" ht="31.5" customHeight="1">
      <c r="F2" s="73" t="s">
        <v>63</v>
      </c>
      <c r="G2" s="74"/>
      <c r="H2" s="74"/>
      <c r="I2" s="74"/>
      <c r="J2" s="74"/>
      <c r="K2" s="74"/>
      <c r="L2" s="74"/>
      <c r="M2" s="74"/>
      <c r="N2" s="74"/>
      <c r="O2" s="74"/>
      <c r="P2" s="74"/>
      <c r="Q2" s="74"/>
      <c r="R2" s="74"/>
      <c r="S2" s="75"/>
    </row>
    <row r="3" s="35" customFormat="1" ht="8.25"/>
    <row r="4" s="35" customFormat="1" ht="13.5" customHeight="1">
      <c r="F4" s="36" t="s">
        <v>64</v>
      </c>
    </row>
    <row r="5" s="35" customFormat="1" ht="13.5" customHeight="1">
      <c r="F5" s="36" t="s">
        <v>65</v>
      </c>
    </row>
    <row r="6" s="1" customFormat="1" ht="15.75" customHeight="1">
      <c r="B6" s="44" t="s">
        <v>35</v>
      </c>
    </row>
    <row r="7" spans="3:10" s="1" customFormat="1" ht="21" customHeight="1">
      <c r="C7" s="76" t="s">
        <v>0</v>
      </c>
      <c r="D7" s="76"/>
      <c r="E7" s="76"/>
      <c r="F7" s="76"/>
      <c r="G7" s="76"/>
      <c r="H7" s="76"/>
      <c r="I7" s="76"/>
      <c r="J7" s="76"/>
    </row>
    <row r="8" s="1" customFormat="1" ht="6.75" customHeight="1"/>
    <row r="9" spans="2:23" s="39" customFormat="1" ht="38.25" customHeight="1">
      <c r="B9" s="2" t="s">
        <v>2</v>
      </c>
      <c r="C9" s="2" t="s">
        <v>3</v>
      </c>
      <c r="D9" s="37" t="s">
        <v>75</v>
      </c>
      <c r="E9" s="37" t="s">
        <v>76</v>
      </c>
      <c r="F9" s="37" t="s">
        <v>4</v>
      </c>
      <c r="G9" s="37" t="s">
        <v>5</v>
      </c>
      <c r="H9" s="37" t="s">
        <v>6</v>
      </c>
      <c r="I9" s="37" t="s">
        <v>7</v>
      </c>
      <c r="J9" s="37" t="s">
        <v>8</v>
      </c>
      <c r="K9" s="37" t="s">
        <v>9</v>
      </c>
      <c r="L9" s="37" t="s">
        <v>10</v>
      </c>
      <c r="M9" s="37" t="s">
        <v>11</v>
      </c>
      <c r="N9" s="37" t="s">
        <v>12</v>
      </c>
      <c r="O9" s="37" t="s">
        <v>13</v>
      </c>
      <c r="P9" s="37" t="s">
        <v>14</v>
      </c>
      <c r="Q9" s="37" t="s">
        <v>15</v>
      </c>
      <c r="R9" s="37" t="s">
        <v>16</v>
      </c>
      <c r="S9" s="37" t="s">
        <v>17</v>
      </c>
      <c r="T9" s="38" t="s">
        <v>37</v>
      </c>
      <c r="U9" s="38" t="s">
        <v>38</v>
      </c>
      <c r="V9" s="37" t="s">
        <v>18</v>
      </c>
      <c r="W9" s="37" t="s">
        <v>19</v>
      </c>
    </row>
    <row r="10" spans="2:23" s="1" customFormat="1" ht="18" customHeight="1">
      <c r="B10" s="77" t="s">
        <v>20</v>
      </c>
      <c r="C10" s="3" t="s">
        <v>21</v>
      </c>
      <c r="D10" s="4">
        <f>Ensemble!D10-Filles!D10</f>
        <v>81333</v>
      </c>
      <c r="E10" s="4">
        <f>Ensemble!E10-Filles!E10</f>
        <v>74251</v>
      </c>
      <c r="F10" s="4">
        <v>71091</v>
      </c>
      <c r="G10" s="4">
        <v>74509</v>
      </c>
      <c r="H10" s="4">
        <v>71952</v>
      </c>
      <c r="I10" s="4">
        <v>75992</v>
      </c>
      <c r="J10" s="4">
        <v>70245</v>
      </c>
      <c r="K10" s="4">
        <v>70096</v>
      </c>
      <c r="L10" s="4">
        <v>72847</v>
      </c>
      <c r="M10" s="4">
        <v>69936</v>
      </c>
      <c r="N10" s="4">
        <v>73115</v>
      </c>
      <c r="O10" s="4">
        <v>78635</v>
      </c>
      <c r="P10" s="4">
        <v>74556</v>
      </c>
      <c r="Q10" s="4">
        <v>77137</v>
      </c>
      <c r="R10" s="4">
        <v>78735</v>
      </c>
      <c r="S10" s="4">
        <v>78039</v>
      </c>
      <c r="T10" s="4">
        <v>77996</v>
      </c>
      <c r="U10" s="4">
        <v>78111</v>
      </c>
      <c r="V10" s="4">
        <v>81917</v>
      </c>
      <c r="W10" s="4">
        <v>84647</v>
      </c>
    </row>
    <row r="11" spans="2:23" s="1" customFormat="1" ht="18" customHeight="1">
      <c r="B11" s="77"/>
      <c r="C11" s="3" t="s">
        <v>22</v>
      </c>
      <c r="D11" s="4">
        <f>Ensemble!D11-Filles!D11</f>
        <v>29062</v>
      </c>
      <c r="E11" s="4">
        <f>Ensemble!E11-Filles!E11</f>
        <v>26519</v>
      </c>
      <c r="F11" s="4">
        <v>28335</v>
      </c>
      <c r="G11" s="4">
        <v>28211</v>
      </c>
      <c r="H11" s="4">
        <v>28391</v>
      </c>
      <c r="I11" s="4">
        <v>27032</v>
      </c>
      <c r="J11" s="4">
        <v>26748</v>
      </c>
      <c r="K11" s="4">
        <v>27061</v>
      </c>
      <c r="L11" s="4">
        <v>27902</v>
      </c>
      <c r="M11" s="4">
        <v>28159</v>
      </c>
      <c r="N11" s="4">
        <v>30609</v>
      </c>
      <c r="O11" s="4">
        <v>30969</v>
      </c>
      <c r="P11" s="4">
        <v>32710</v>
      </c>
      <c r="Q11" s="4">
        <v>31387</v>
      </c>
      <c r="R11" s="4">
        <v>33478</v>
      </c>
      <c r="S11" s="4">
        <v>33257</v>
      </c>
      <c r="T11" s="4">
        <v>35108</v>
      </c>
      <c r="U11" s="4">
        <v>35195</v>
      </c>
      <c r="V11" s="4">
        <v>36625</v>
      </c>
      <c r="W11" s="4">
        <v>37754</v>
      </c>
    </row>
    <row r="12" spans="2:23" s="1" customFormat="1" ht="18" customHeight="1">
      <c r="B12" s="77"/>
      <c r="C12" s="3" t="s">
        <v>23</v>
      </c>
      <c r="D12" s="4">
        <f>Ensemble!D12-Filles!D12</f>
        <v>13797</v>
      </c>
      <c r="E12" s="4">
        <f>Ensemble!E12-Filles!E12</f>
        <v>12641</v>
      </c>
      <c r="F12" s="4">
        <v>12658</v>
      </c>
      <c r="G12" s="4">
        <v>12273</v>
      </c>
      <c r="H12" s="4">
        <v>10876</v>
      </c>
      <c r="I12" s="4">
        <v>10404</v>
      </c>
      <c r="J12" s="4">
        <v>9613</v>
      </c>
      <c r="K12" s="4">
        <v>8264</v>
      </c>
      <c r="L12" s="4">
        <v>8676</v>
      </c>
      <c r="M12" s="4">
        <v>8442</v>
      </c>
      <c r="N12" s="4">
        <v>8711</v>
      </c>
      <c r="O12" s="4">
        <v>9388</v>
      </c>
      <c r="P12" s="4">
        <v>9597</v>
      </c>
      <c r="Q12" s="4">
        <v>9545</v>
      </c>
      <c r="R12" s="4">
        <v>9874</v>
      </c>
      <c r="S12" s="4">
        <v>9454</v>
      </c>
      <c r="T12" s="4">
        <v>9350</v>
      </c>
      <c r="U12" s="4">
        <v>9383</v>
      </c>
      <c r="V12" s="4">
        <v>9469</v>
      </c>
      <c r="W12" s="4">
        <v>10094</v>
      </c>
    </row>
    <row r="13" spans="2:23" s="1" customFormat="1" ht="18" customHeight="1">
      <c r="B13" s="77"/>
      <c r="C13" s="30" t="s">
        <v>24</v>
      </c>
      <c r="D13" s="31">
        <f>SUM(D10:D12)</f>
        <v>124192</v>
      </c>
      <c r="E13" s="31">
        <f>SUM(E10:E12)</f>
        <v>113411</v>
      </c>
      <c r="F13" s="31">
        <v>112084</v>
      </c>
      <c r="G13" s="31">
        <v>114993</v>
      </c>
      <c r="H13" s="31">
        <v>111219</v>
      </c>
      <c r="I13" s="31">
        <v>113428</v>
      </c>
      <c r="J13" s="31">
        <v>106606</v>
      </c>
      <c r="K13" s="31">
        <v>105421</v>
      </c>
      <c r="L13" s="31">
        <v>109425</v>
      </c>
      <c r="M13" s="31">
        <v>106537</v>
      </c>
      <c r="N13" s="31">
        <v>112435</v>
      </c>
      <c r="O13" s="31">
        <v>118992</v>
      </c>
      <c r="P13" s="31">
        <v>116863</v>
      </c>
      <c r="Q13" s="31">
        <v>118069</v>
      </c>
      <c r="R13" s="31">
        <v>122087</v>
      </c>
      <c r="S13" s="31">
        <v>120750</v>
      </c>
      <c r="T13" s="31">
        <v>122454</v>
      </c>
      <c r="U13" s="31">
        <v>122689</v>
      </c>
      <c r="V13" s="31">
        <v>128011</v>
      </c>
      <c r="W13" s="31">
        <v>132495</v>
      </c>
    </row>
    <row r="14" spans="2:23" s="1" customFormat="1" ht="18" customHeight="1">
      <c r="B14" s="22" t="s">
        <v>25</v>
      </c>
      <c r="C14" s="3" t="s">
        <v>53</v>
      </c>
      <c r="D14" s="4">
        <f>Ensemble!D14-Filles!D14</f>
        <v>33382</v>
      </c>
      <c r="E14" s="4">
        <f>Ensemble!E14-Filles!E14</f>
        <v>35709</v>
      </c>
      <c r="F14" s="48">
        <v>32648</v>
      </c>
      <c r="G14" s="48">
        <v>33483</v>
      </c>
      <c r="H14" s="6">
        <v>33340</v>
      </c>
      <c r="I14" s="6">
        <v>34196</v>
      </c>
      <c r="J14" s="6">
        <v>32931</v>
      </c>
      <c r="K14" s="6">
        <v>31149</v>
      </c>
      <c r="L14" s="6">
        <v>32351</v>
      </c>
      <c r="M14" s="6">
        <v>33395</v>
      </c>
      <c r="N14" s="6">
        <v>31544</v>
      </c>
      <c r="O14" s="6">
        <v>30387</v>
      </c>
      <c r="P14" s="6">
        <v>31033</v>
      </c>
      <c r="Q14" s="6">
        <v>27567</v>
      </c>
      <c r="R14" s="6">
        <v>27122</v>
      </c>
      <c r="S14" s="6">
        <v>26642</v>
      </c>
      <c r="T14" s="6">
        <v>24989</v>
      </c>
      <c r="U14" s="6">
        <v>25014</v>
      </c>
      <c r="V14" s="6">
        <v>23684</v>
      </c>
      <c r="W14" s="26" t="s">
        <v>51</v>
      </c>
    </row>
    <row r="15" spans="2:23" s="1" customFormat="1" ht="18" customHeight="1">
      <c r="B15" s="23"/>
      <c r="C15" s="28" t="s">
        <v>54</v>
      </c>
      <c r="D15" s="67">
        <f>Ensemble!D15-Filles!D15</f>
        <v>32981</v>
      </c>
      <c r="E15" s="62">
        <f>Ensemble!E15-Filles!E15</f>
        <v>35333</v>
      </c>
      <c r="F15" s="63">
        <v>32248</v>
      </c>
      <c r="G15" s="63">
        <v>32846</v>
      </c>
      <c r="H15" s="64">
        <v>32887</v>
      </c>
      <c r="I15" s="64">
        <v>33727</v>
      </c>
      <c r="J15" s="64">
        <v>32460</v>
      </c>
      <c r="K15" s="64">
        <v>30673</v>
      </c>
      <c r="L15" s="64">
        <v>31851</v>
      </c>
      <c r="M15" s="64">
        <v>32909</v>
      </c>
      <c r="N15" s="64">
        <v>31043</v>
      </c>
      <c r="O15" s="64">
        <v>29842</v>
      </c>
      <c r="P15" s="64">
        <v>30485</v>
      </c>
      <c r="Q15" s="64">
        <v>27024</v>
      </c>
      <c r="R15" s="64">
        <v>26552</v>
      </c>
      <c r="S15" s="64">
        <v>26108</v>
      </c>
      <c r="T15" s="64">
        <v>24410</v>
      </c>
      <c r="U15" s="64">
        <v>24435</v>
      </c>
      <c r="V15" s="64">
        <v>23147</v>
      </c>
      <c r="W15" s="4">
        <v>23060</v>
      </c>
    </row>
    <row r="16" spans="2:23" s="1" customFormat="1" ht="18" customHeight="1">
      <c r="B16" s="23"/>
      <c r="C16" s="3" t="s">
        <v>27</v>
      </c>
      <c r="D16" s="4">
        <f>Ensemble!D16-Filles!D16</f>
        <v>2448</v>
      </c>
      <c r="E16" s="4">
        <f>Ensemble!E16-Filles!E16</f>
        <v>2817</v>
      </c>
      <c r="F16" s="46">
        <v>2847</v>
      </c>
      <c r="G16" s="46">
        <v>3034</v>
      </c>
      <c r="H16" s="46">
        <v>2877</v>
      </c>
      <c r="I16" s="46">
        <v>2861</v>
      </c>
      <c r="J16" s="46">
        <v>2724</v>
      </c>
      <c r="K16" s="46">
        <v>2603</v>
      </c>
      <c r="L16" s="46">
        <v>2483</v>
      </c>
      <c r="M16" s="46">
        <v>2667</v>
      </c>
      <c r="N16" s="46">
        <v>2716</v>
      </c>
      <c r="O16" s="46">
        <v>2802</v>
      </c>
      <c r="P16" s="46">
        <v>2881</v>
      </c>
      <c r="Q16" s="46">
        <v>2950</v>
      </c>
      <c r="R16" s="46">
        <v>3092</v>
      </c>
      <c r="S16" s="46">
        <v>2965</v>
      </c>
      <c r="T16" s="46">
        <v>2807</v>
      </c>
      <c r="U16" s="46">
        <v>2807</v>
      </c>
      <c r="V16" s="46">
        <v>2961</v>
      </c>
      <c r="W16" s="4">
        <v>2921</v>
      </c>
    </row>
    <row r="17" spans="2:23" s="1" customFormat="1" ht="18" customHeight="1">
      <c r="B17" s="23"/>
      <c r="C17" s="29" t="s">
        <v>77</v>
      </c>
      <c r="D17" s="4">
        <f>Ensemble!D17-Filles!D17</f>
        <v>1684</v>
      </c>
      <c r="E17" s="4">
        <f>Ensemble!E17-Filles!E17</f>
        <v>2306</v>
      </c>
      <c r="F17" s="46">
        <v>2929</v>
      </c>
      <c r="G17" s="46">
        <v>3461</v>
      </c>
      <c r="H17" s="46">
        <v>3769</v>
      </c>
      <c r="I17" s="46">
        <v>4224</v>
      </c>
      <c r="J17" s="46">
        <v>3982</v>
      </c>
      <c r="K17" s="46">
        <v>3908</v>
      </c>
      <c r="L17" s="46">
        <v>3652</v>
      </c>
      <c r="M17" s="46">
        <v>3690</v>
      </c>
      <c r="N17" s="46">
        <v>3560</v>
      </c>
      <c r="O17" s="46">
        <v>3160</v>
      </c>
      <c r="P17" s="46">
        <v>3717</v>
      </c>
      <c r="Q17" s="46">
        <v>2839</v>
      </c>
      <c r="R17" s="46">
        <v>3026</v>
      </c>
      <c r="S17" s="46">
        <v>2861</v>
      </c>
      <c r="T17" s="46">
        <v>2978</v>
      </c>
      <c r="U17" s="46">
        <v>2978</v>
      </c>
      <c r="V17" s="46">
        <v>2630</v>
      </c>
      <c r="W17" s="4">
        <v>2516</v>
      </c>
    </row>
    <row r="18" spans="2:23" s="1" customFormat="1" ht="18" customHeight="1">
      <c r="B18" s="23"/>
      <c r="C18" s="29" t="s">
        <v>57</v>
      </c>
      <c r="D18" s="4">
        <f>Ensemble!D18-Filles!D18</f>
        <v>27184</v>
      </c>
      <c r="E18" s="4">
        <f>Ensemble!E18-Filles!E18</f>
        <v>24396</v>
      </c>
      <c r="F18" s="46">
        <v>25084</v>
      </c>
      <c r="G18" s="46">
        <v>26393</v>
      </c>
      <c r="H18" s="46">
        <v>27185</v>
      </c>
      <c r="I18" s="46">
        <v>28067</v>
      </c>
      <c r="J18" s="46">
        <v>27317</v>
      </c>
      <c r="K18" s="46">
        <v>27027</v>
      </c>
      <c r="L18" s="46">
        <v>27629</v>
      </c>
      <c r="M18" s="46">
        <v>27270</v>
      </c>
      <c r="N18" s="46">
        <v>27630</v>
      </c>
      <c r="O18" s="46">
        <v>28405</v>
      </c>
      <c r="P18" s="46">
        <v>28163</v>
      </c>
      <c r="Q18" s="46">
        <v>28443</v>
      </c>
      <c r="R18" s="46">
        <v>28468</v>
      </c>
      <c r="S18" s="46">
        <v>28426</v>
      </c>
      <c r="T18" s="46">
        <v>27599</v>
      </c>
      <c r="U18" s="46">
        <v>27851</v>
      </c>
      <c r="V18" s="46">
        <v>27296</v>
      </c>
      <c r="W18" s="4">
        <v>27053</v>
      </c>
    </row>
    <row r="19" spans="2:23" s="1" customFormat="1" ht="18" customHeight="1">
      <c r="B19" s="23"/>
      <c r="C19" s="29" t="s">
        <v>58</v>
      </c>
      <c r="D19" s="4">
        <f>Ensemble!D19-Filles!D19</f>
        <v>420</v>
      </c>
      <c r="E19" s="4">
        <f>Ensemble!E19-Filles!E19</f>
        <v>619</v>
      </c>
      <c r="F19" s="46">
        <v>716</v>
      </c>
      <c r="G19" s="46">
        <v>881</v>
      </c>
      <c r="H19" s="46">
        <v>856</v>
      </c>
      <c r="I19" s="46">
        <v>830</v>
      </c>
      <c r="J19" s="46">
        <v>773</v>
      </c>
      <c r="K19" s="46">
        <v>644</v>
      </c>
      <c r="L19" s="46">
        <v>637</v>
      </c>
      <c r="M19" s="46">
        <v>652</v>
      </c>
      <c r="N19" s="46">
        <v>715</v>
      </c>
      <c r="O19" s="46">
        <v>905</v>
      </c>
      <c r="P19" s="46">
        <v>992</v>
      </c>
      <c r="Q19" s="46">
        <v>1232</v>
      </c>
      <c r="R19" s="46">
        <v>1074</v>
      </c>
      <c r="S19" s="46">
        <v>1408</v>
      </c>
      <c r="T19" s="46">
        <v>1494</v>
      </c>
      <c r="U19" s="46">
        <v>1508</v>
      </c>
      <c r="V19" s="46">
        <v>1548</v>
      </c>
      <c r="W19" s="4">
        <v>1767</v>
      </c>
    </row>
    <row r="20" spans="2:23" s="1" customFormat="1" ht="18" customHeight="1">
      <c r="B20" s="23"/>
      <c r="C20" s="3" t="s">
        <v>52</v>
      </c>
      <c r="D20" s="67">
        <f>Ensemble!D20-Filles!D20</f>
        <v>401</v>
      </c>
      <c r="E20" s="62">
        <f>Ensemble!E20-Filles!E20</f>
        <v>376</v>
      </c>
      <c r="F20" s="64">
        <v>400</v>
      </c>
      <c r="G20" s="64">
        <v>637</v>
      </c>
      <c r="H20" s="64">
        <v>453</v>
      </c>
      <c r="I20" s="64">
        <v>469</v>
      </c>
      <c r="J20" s="64">
        <v>471</v>
      </c>
      <c r="K20" s="64">
        <v>476</v>
      </c>
      <c r="L20" s="64">
        <v>500</v>
      </c>
      <c r="M20" s="64">
        <v>486</v>
      </c>
      <c r="N20" s="64">
        <v>501</v>
      </c>
      <c r="O20" s="64">
        <v>545</v>
      </c>
      <c r="P20" s="64">
        <v>548</v>
      </c>
      <c r="Q20" s="64">
        <v>543</v>
      </c>
      <c r="R20" s="64">
        <v>570</v>
      </c>
      <c r="S20" s="64">
        <v>534</v>
      </c>
      <c r="T20" s="64">
        <v>579</v>
      </c>
      <c r="U20" s="64">
        <v>579</v>
      </c>
      <c r="V20" s="64">
        <v>537</v>
      </c>
      <c r="W20" s="4">
        <v>659</v>
      </c>
    </row>
    <row r="21" spans="2:23" s="1" customFormat="1" ht="18" customHeight="1">
      <c r="B21" s="23"/>
      <c r="C21" s="3" t="s">
        <v>28</v>
      </c>
      <c r="D21" s="4">
        <f>Ensemble!D21-Filles!D21</f>
        <v>124</v>
      </c>
      <c r="E21" s="4">
        <f>Ensemble!E21-Filles!E21</f>
        <v>114</v>
      </c>
      <c r="F21" s="4">
        <v>101</v>
      </c>
      <c r="G21" s="4">
        <v>171</v>
      </c>
      <c r="H21" s="4">
        <v>143</v>
      </c>
      <c r="I21" s="4">
        <v>177</v>
      </c>
      <c r="J21" s="4">
        <v>155</v>
      </c>
      <c r="K21" s="4">
        <v>132</v>
      </c>
      <c r="L21" s="4">
        <v>108</v>
      </c>
      <c r="M21" s="4">
        <v>113</v>
      </c>
      <c r="N21" s="4">
        <v>117</v>
      </c>
      <c r="O21" s="4">
        <v>101</v>
      </c>
      <c r="P21" s="4">
        <v>149</v>
      </c>
      <c r="Q21" s="4">
        <v>147</v>
      </c>
      <c r="R21" s="4">
        <v>140</v>
      </c>
      <c r="S21" s="4">
        <v>130</v>
      </c>
      <c r="T21" s="46">
        <v>135</v>
      </c>
      <c r="U21" s="4">
        <v>135</v>
      </c>
      <c r="V21" s="4">
        <v>104</v>
      </c>
      <c r="W21" s="4">
        <v>115</v>
      </c>
    </row>
    <row r="22" spans="2:23" s="1" customFormat="1" ht="18" customHeight="1">
      <c r="B22" s="23"/>
      <c r="C22" s="3" t="s">
        <v>29</v>
      </c>
      <c r="D22" s="4">
        <f>Ensemble!D22-Filles!D22</f>
        <v>1460</v>
      </c>
      <c r="E22" s="4">
        <f>Ensemble!E22-Filles!E22</f>
        <v>1180</v>
      </c>
      <c r="F22" s="4">
        <v>1485</v>
      </c>
      <c r="G22" s="4">
        <v>1494</v>
      </c>
      <c r="H22" s="4">
        <v>1605</v>
      </c>
      <c r="I22" s="4">
        <v>1541</v>
      </c>
      <c r="J22" s="4">
        <v>1510</v>
      </c>
      <c r="K22" s="4">
        <v>1372</v>
      </c>
      <c r="L22" s="4">
        <v>1351</v>
      </c>
      <c r="M22" s="4">
        <v>1262</v>
      </c>
      <c r="N22" s="4">
        <v>1223</v>
      </c>
      <c r="O22" s="4">
        <v>1143</v>
      </c>
      <c r="P22" s="4">
        <v>1227</v>
      </c>
      <c r="Q22" s="4">
        <v>1222</v>
      </c>
      <c r="R22" s="4">
        <v>1315</v>
      </c>
      <c r="S22" s="4">
        <v>1373</v>
      </c>
      <c r="T22" s="46">
        <v>1354</v>
      </c>
      <c r="U22" s="4">
        <v>1354</v>
      </c>
      <c r="V22" s="4">
        <v>1240</v>
      </c>
      <c r="W22" s="4">
        <v>1207</v>
      </c>
    </row>
    <row r="23" spans="2:23" s="1" customFormat="1" ht="18" customHeight="1">
      <c r="B23" s="24"/>
      <c r="C23" s="30" t="s">
        <v>24</v>
      </c>
      <c r="D23" s="31">
        <f>SUM(D15:D22)</f>
        <v>66702</v>
      </c>
      <c r="E23" s="31">
        <f>SUM(E15:E22)</f>
        <v>67141</v>
      </c>
      <c r="F23" s="31">
        <v>65810</v>
      </c>
      <c r="G23" s="31">
        <v>68917</v>
      </c>
      <c r="H23" s="31">
        <v>69775</v>
      </c>
      <c r="I23" s="31">
        <v>71896</v>
      </c>
      <c r="J23" s="31">
        <v>69392</v>
      </c>
      <c r="K23" s="31">
        <v>66835</v>
      </c>
      <c r="L23" s="31">
        <v>68211</v>
      </c>
      <c r="M23" s="31">
        <v>69049</v>
      </c>
      <c r="N23" s="31">
        <v>67505</v>
      </c>
      <c r="O23" s="31">
        <v>66903</v>
      </c>
      <c r="P23" s="31">
        <v>68162</v>
      </c>
      <c r="Q23" s="31">
        <v>64400</v>
      </c>
      <c r="R23" s="31">
        <v>64237</v>
      </c>
      <c r="S23" s="31">
        <v>63805</v>
      </c>
      <c r="T23" s="31">
        <v>61356</v>
      </c>
      <c r="U23" s="31">
        <v>61647</v>
      </c>
      <c r="V23" s="31">
        <v>59463</v>
      </c>
      <c r="W23" s="31">
        <v>59298</v>
      </c>
    </row>
    <row r="24" spans="2:23" s="1" customFormat="1" ht="18" customHeight="1">
      <c r="B24" s="77" t="s">
        <v>30</v>
      </c>
      <c r="C24" s="3" t="s">
        <v>31</v>
      </c>
      <c r="D24" s="4">
        <f>Ensemble!D24-Filles!D24</f>
        <v>23610</v>
      </c>
      <c r="E24" s="4">
        <f>Ensemble!E24-Filles!E24</f>
        <v>27201</v>
      </c>
      <c r="F24" s="4">
        <v>27550</v>
      </c>
      <c r="G24" s="4">
        <v>32056</v>
      </c>
      <c r="H24" s="4">
        <v>35487</v>
      </c>
      <c r="I24" s="4">
        <v>37672</v>
      </c>
      <c r="J24" s="4">
        <v>37762</v>
      </c>
      <c r="K24" s="4">
        <v>38109</v>
      </c>
      <c r="L24" s="4">
        <v>37898</v>
      </c>
      <c r="M24" s="4">
        <v>38318</v>
      </c>
      <c r="N24" s="4">
        <v>39006</v>
      </c>
      <c r="O24" s="4">
        <v>41291</v>
      </c>
      <c r="P24" s="4">
        <v>41982</v>
      </c>
      <c r="Q24" s="4">
        <v>41288</v>
      </c>
      <c r="R24" s="4">
        <v>46548</v>
      </c>
      <c r="S24" s="4">
        <v>46276</v>
      </c>
      <c r="T24" s="4">
        <v>57462</v>
      </c>
      <c r="U24" s="4">
        <v>57553</v>
      </c>
      <c r="V24" s="4">
        <v>82333</v>
      </c>
      <c r="W24" s="4">
        <v>64221</v>
      </c>
    </row>
    <row r="25" spans="2:23" s="1" customFormat="1" ht="18" customHeight="1">
      <c r="B25" s="77"/>
      <c r="C25" s="3" t="s">
        <v>32</v>
      </c>
      <c r="D25" s="4">
        <f>Ensemble!D25-Filles!D25</f>
        <v>11476</v>
      </c>
      <c r="E25" s="4">
        <f>Ensemble!E25-Filles!E25</f>
        <v>12004</v>
      </c>
      <c r="F25" s="4">
        <v>13560</v>
      </c>
      <c r="G25" s="4">
        <v>13767</v>
      </c>
      <c r="H25" s="4">
        <v>14977</v>
      </c>
      <c r="I25" s="4">
        <v>14905</v>
      </c>
      <c r="J25" s="4">
        <v>14993</v>
      </c>
      <c r="K25" s="4">
        <v>14755</v>
      </c>
      <c r="L25" s="4">
        <v>14622</v>
      </c>
      <c r="M25" s="4">
        <v>15230</v>
      </c>
      <c r="N25" s="4">
        <v>14903</v>
      </c>
      <c r="O25" s="4">
        <v>16845</v>
      </c>
      <c r="P25" s="4">
        <v>17662</v>
      </c>
      <c r="Q25" s="4">
        <v>17347</v>
      </c>
      <c r="R25" s="4">
        <v>21297</v>
      </c>
      <c r="S25" s="4">
        <v>21018</v>
      </c>
      <c r="T25" s="4">
        <v>29712</v>
      </c>
      <c r="U25" s="4">
        <v>29846</v>
      </c>
      <c r="V25" s="4">
        <v>32273</v>
      </c>
      <c r="W25" s="4">
        <v>30094</v>
      </c>
    </row>
    <row r="26" spans="2:23" s="1" customFormat="1" ht="18" customHeight="1">
      <c r="B26" s="77"/>
      <c r="C26" s="30" t="s">
        <v>24</v>
      </c>
      <c r="D26" s="31">
        <f>SUM(D24:D25)</f>
        <v>35086</v>
      </c>
      <c r="E26" s="31">
        <f>SUM(E24:E25)</f>
        <v>39205</v>
      </c>
      <c r="F26" s="31">
        <v>41110</v>
      </c>
      <c r="G26" s="31">
        <v>45823</v>
      </c>
      <c r="H26" s="31">
        <v>50464</v>
      </c>
      <c r="I26" s="31">
        <v>52577</v>
      </c>
      <c r="J26" s="31">
        <v>52755</v>
      </c>
      <c r="K26" s="31">
        <v>52864</v>
      </c>
      <c r="L26" s="31">
        <v>52520</v>
      </c>
      <c r="M26" s="31">
        <v>53548</v>
      </c>
      <c r="N26" s="31">
        <v>53909</v>
      </c>
      <c r="O26" s="31">
        <v>58136</v>
      </c>
      <c r="P26" s="31">
        <v>59644</v>
      </c>
      <c r="Q26" s="31">
        <v>58635</v>
      </c>
      <c r="R26" s="31">
        <v>67845</v>
      </c>
      <c r="S26" s="31">
        <v>67294</v>
      </c>
      <c r="T26" s="31">
        <v>87174</v>
      </c>
      <c r="U26" s="31">
        <v>87399</v>
      </c>
      <c r="V26" s="31">
        <v>114606</v>
      </c>
      <c r="W26" s="31">
        <v>94315</v>
      </c>
    </row>
    <row r="27" spans="2:23" s="1" customFormat="1" ht="18" customHeight="1">
      <c r="B27" s="78" t="s">
        <v>33</v>
      </c>
      <c r="C27" s="78"/>
      <c r="D27" s="32">
        <f>D13+D23+D26</f>
        <v>225980</v>
      </c>
      <c r="E27" s="32">
        <f>E13+E23+E26</f>
        <v>219757</v>
      </c>
      <c r="F27" s="32">
        <v>219004</v>
      </c>
      <c r="G27" s="32">
        <v>229733</v>
      </c>
      <c r="H27" s="32">
        <v>231458</v>
      </c>
      <c r="I27" s="32">
        <v>237901</v>
      </c>
      <c r="J27" s="32">
        <v>228753</v>
      </c>
      <c r="K27" s="32">
        <v>225120</v>
      </c>
      <c r="L27" s="32">
        <v>230156</v>
      </c>
      <c r="M27" s="32">
        <v>229134</v>
      </c>
      <c r="N27" s="32">
        <v>233849</v>
      </c>
      <c r="O27" s="32">
        <v>244031</v>
      </c>
      <c r="P27" s="32">
        <v>244669</v>
      </c>
      <c r="Q27" s="32">
        <v>241104</v>
      </c>
      <c r="R27" s="32">
        <v>254169</v>
      </c>
      <c r="S27" s="32">
        <v>251849</v>
      </c>
      <c r="T27" s="32">
        <v>270984</v>
      </c>
      <c r="U27" s="32">
        <v>271735</v>
      </c>
      <c r="V27" s="32">
        <v>302080</v>
      </c>
      <c r="W27" s="32">
        <v>286108</v>
      </c>
    </row>
    <row r="28" spans="2:23" s="1" customFormat="1" ht="16.5" customHeight="1">
      <c r="B28" s="79" t="s">
        <v>72</v>
      </c>
      <c r="C28" s="80"/>
      <c r="D28" s="80"/>
      <c r="E28" s="80"/>
      <c r="F28" s="80"/>
      <c r="G28" s="80"/>
      <c r="H28" s="80"/>
      <c r="I28" s="80"/>
      <c r="J28" s="80"/>
      <c r="K28" s="80"/>
      <c r="L28" s="80"/>
      <c r="M28" s="80"/>
      <c r="N28" s="80"/>
      <c r="O28" s="80"/>
      <c r="P28" s="80"/>
      <c r="Q28" s="80"/>
      <c r="R28" s="80"/>
      <c r="S28" s="80"/>
      <c r="T28" s="80"/>
      <c r="U28" s="80"/>
      <c r="V28" s="80"/>
      <c r="W28" s="81"/>
    </row>
    <row r="29" spans="2:5" s="42" customFormat="1" ht="26.25" customHeight="1">
      <c r="B29" s="43" t="s">
        <v>68</v>
      </c>
      <c r="D29" s="40"/>
      <c r="E29" s="40"/>
    </row>
    <row r="30" spans="3:10" s="1" customFormat="1" ht="22.5" customHeight="1">
      <c r="C30" s="76" t="s">
        <v>34</v>
      </c>
      <c r="D30" s="76"/>
      <c r="E30" s="76"/>
      <c r="F30" s="76"/>
      <c r="G30" s="76"/>
      <c r="H30" s="76"/>
      <c r="I30" s="76"/>
      <c r="J30" s="76"/>
    </row>
    <row r="31" s="1" customFormat="1" ht="6.75" customHeight="1"/>
    <row r="32" spans="2:23" s="1" customFormat="1" ht="37.5" customHeight="1">
      <c r="B32" s="2" t="s">
        <v>2</v>
      </c>
      <c r="C32" s="2" t="s">
        <v>3</v>
      </c>
      <c r="D32" s="37" t="s">
        <v>75</v>
      </c>
      <c r="E32" s="37" t="s">
        <v>76</v>
      </c>
      <c r="F32" s="37" t="s">
        <v>4</v>
      </c>
      <c r="G32" s="37" t="s">
        <v>5</v>
      </c>
      <c r="H32" s="37" t="s">
        <v>6</v>
      </c>
      <c r="I32" s="37" t="s">
        <v>7</v>
      </c>
      <c r="J32" s="37" t="s">
        <v>8</v>
      </c>
      <c r="K32" s="37" t="s">
        <v>9</v>
      </c>
      <c r="L32" s="37" t="s">
        <v>10</v>
      </c>
      <c r="M32" s="37" t="s">
        <v>11</v>
      </c>
      <c r="N32" s="37" t="s">
        <v>12</v>
      </c>
      <c r="O32" s="37" t="s">
        <v>13</v>
      </c>
      <c r="P32" s="37" t="s">
        <v>14</v>
      </c>
      <c r="Q32" s="37" t="s">
        <v>15</v>
      </c>
      <c r="R32" s="37" t="s">
        <v>16</v>
      </c>
      <c r="S32" s="37" t="s">
        <v>17</v>
      </c>
      <c r="T32" s="38" t="s">
        <v>37</v>
      </c>
      <c r="U32" s="38" t="s">
        <v>38</v>
      </c>
      <c r="V32" s="37" t="s">
        <v>18</v>
      </c>
      <c r="W32" s="37" t="s">
        <v>19</v>
      </c>
    </row>
    <row r="33" spans="2:23" s="1" customFormat="1" ht="18" customHeight="1">
      <c r="B33" s="77" t="s">
        <v>20</v>
      </c>
      <c r="C33" s="3" t="s">
        <v>21</v>
      </c>
      <c r="D33" s="53">
        <v>76.3</v>
      </c>
      <c r="E33" s="53">
        <v>76.2</v>
      </c>
      <c r="F33" s="5">
        <v>74.69346585834813</v>
      </c>
      <c r="G33" s="5">
        <v>76.86728840836875</v>
      </c>
      <c r="H33" s="5">
        <v>75.16217656091675</v>
      </c>
      <c r="I33" s="5">
        <v>78.50980959366896</v>
      </c>
      <c r="J33" s="5">
        <v>76.98082191780821</v>
      </c>
      <c r="K33" s="5">
        <v>78.01360029381978</v>
      </c>
      <c r="L33" s="5">
        <v>82.35580075519479</v>
      </c>
      <c r="M33" s="5">
        <v>80.6178674351585</v>
      </c>
      <c r="N33" s="5">
        <v>82.60835178740905</v>
      </c>
      <c r="O33" s="5">
        <v>87.97140523789813</v>
      </c>
      <c r="P33" s="5">
        <v>86.72831966497994</v>
      </c>
      <c r="Q33" s="5">
        <v>87.48766573285394</v>
      </c>
      <c r="R33" s="5">
        <v>87.90331584235793</v>
      </c>
      <c r="S33" s="5">
        <v>87.14962142362585</v>
      </c>
      <c r="T33" s="5">
        <v>87.87291572780532</v>
      </c>
      <c r="U33" s="5">
        <v>87.80857952246053</v>
      </c>
      <c r="V33" s="5">
        <v>89.56690976284455</v>
      </c>
      <c r="W33" s="5">
        <v>91.52511218035357</v>
      </c>
    </row>
    <row r="34" spans="2:23" s="1" customFormat="1" ht="18" customHeight="1">
      <c r="B34" s="77"/>
      <c r="C34" s="3" t="s">
        <v>22</v>
      </c>
      <c r="D34" s="53">
        <v>70.2</v>
      </c>
      <c r="E34" s="53">
        <v>68.5</v>
      </c>
      <c r="F34" s="5">
        <v>73.5840236840055</v>
      </c>
      <c r="G34" s="5">
        <v>74.84810697513996</v>
      </c>
      <c r="H34" s="5">
        <v>77.14736012608353</v>
      </c>
      <c r="I34" s="5">
        <v>74.82078108998311</v>
      </c>
      <c r="J34" s="5">
        <v>74.35369989436815</v>
      </c>
      <c r="K34" s="5">
        <v>75.87550820131781</v>
      </c>
      <c r="L34" s="5">
        <v>77.9625024448853</v>
      </c>
      <c r="M34" s="5">
        <v>78.50730456116874</v>
      </c>
      <c r="N34" s="5">
        <v>81.82474337040205</v>
      </c>
      <c r="O34" s="5">
        <v>82.76497942166871</v>
      </c>
      <c r="P34" s="5">
        <v>87.10124087979976</v>
      </c>
      <c r="Q34" s="5">
        <v>85.00203114421124</v>
      </c>
      <c r="R34" s="5">
        <v>86.55790262946971</v>
      </c>
      <c r="S34" s="5">
        <v>84.1203996458834</v>
      </c>
      <c r="T34" s="5">
        <v>85.29018779000559</v>
      </c>
      <c r="U34" s="5">
        <v>85.21172796164927</v>
      </c>
      <c r="V34" s="5">
        <v>86.684338832217</v>
      </c>
      <c r="W34" s="5">
        <v>89.70252803649497</v>
      </c>
    </row>
    <row r="35" spans="2:23" s="1" customFormat="1" ht="18" customHeight="1">
      <c r="B35" s="77"/>
      <c r="C35" s="3" t="s">
        <v>23</v>
      </c>
      <c r="D35" s="53">
        <v>68.8</v>
      </c>
      <c r="E35" s="53">
        <v>67.7</v>
      </c>
      <c r="F35" s="5">
        <v>73.93691588785046</v>
      </c>
      <c r="G35" s="5">
        <v>77.90402437476196</v>
      </c>
      <c r="H35" s="5">
        <v>74.913899986224</v>
      </c>
      <c r="I35" s="5">
        <v>76.5112516546551</v>
      </c>
      <c r="J35" s="5">
        <v>78.59537241435696</v>
      </c>
      <c r="K35" s="5">
        <v>78.57754112389465</v>
      </c>
      <c r="L35" s="5">
        <v>80.40033361134279</v>
      </c>
      <c r="M35" s="5">
        <v>78.39167982171047</v>
      </c>
      <c r="N35" s="5">
        <v>78.4209578682031</v>
      </c>
      <c r="O35" s="5">
        <v>80.63213948295113</v>
      </c>
      <c r="P35" s="5">
        <v>82.78271370654706</v>
      </c>
      <c r="Q35" s="5">
        <v>83.91946544751187</v>
      </c>
      <c r="R35" s="5">
        <v>84.42924326635314</v>
      </c>
      <c r="S35" s="5">
        <v>81.99479618386817</v>
      </c>
      <c r="T35" s="5">
        <v>82.5097070243558</v>
      </c>
      <c r="U35" s="5">
        <v>82.40098357776412</v>
      </c>
      <c r="V35" s="5">
        <v>84.19133991286564</v>
      </c>
      <c r="W35" s="5">
        <v>87.40907516453066</v>
      </c>
    </row>
    <row r="36" spans="2:23" s="1" customFormat="1" ht="18" customHeight="1">
      <c r="B36" s="77"/>
      <c r="C36" s="30" t="s">
        <v>24</v>
      </c>
      <c r="D36" s="51">
        <v>73.9</v>
      </c>
      <c r="E36" s="51">
        <v>73.3</v>
      </c>
      <c r="F36" s="33">
        <v>74.32428848041167</v>
      </c>
      <c r="G36" s="33">
        <v>76.46980588786849</v>
      </c>
      <c r="H36" s="33">
        <v>75.634486698221</v>
      </c>
      <c r="I36" s="33">
        <v>77.4146874146874</v>
      </c>
      <c r="J36" s="33">
        <v>76.44473127532179</v>
      </c>
      <c r="K36" s="33">
        <v>77.49663684547133</v>
      </c>
      <c r="L36" s="33">
        <v>81.03514670379312</v>
      </c>
      <c r="M36" s="33">
        <v>79.87060208266172</v>
      </c>
      <c r="N36" s="33">
        <v>82.05496847267632</v>
      </c>
      <c r="O36" s="33">
        <v>85.94707038021495</v>
      </c>
      <c r="P36" s="33">
        <v>86.49342767481792</v>
      </c>
      <c r="Q36" s="33">
        <v>86.51771843948765</v>
      </c>
      <c r="R36" s="33">
        <v>87.24114275914307</v>
      </c>
      <c r="S36" s="33">
        <v>85.87521602150613</v>
      </c>
      <c r="T36" s="33">
        <v>86.69002867155145</v>
      </c>
      <c r="U36" s="33">
        <v>86.61663583864</v>
      </c>
      <c r="V36" s="33">
        <v>88.30963665086888</v>
      </c>
      <c r="W36" s="33">
        <v>90.67485166403186</v>
      </c>
    </row>
    <row r="37" spans="2:23" s="1" customFormat="1" ht="18" customHeight="1">
      <c r="B37" s="77" t="s">
        <v>25</v>
      </c>
      <c r="C37" s="3" t="s">
        <v>53</v>
      </c>
      <c r="D37" s="53">
        <f>D14*100/(52594+43+1460-3400-19-938)</f>
        <v>67.11298753518295</v>
      </c>
      <c r="E37" s="53">
        <f>E14*100/(52032+53+1465-3393-26-980)</f>
        <v>72.65162458546114</v>
      </c>
      <c r="F37" s="47">
        <v>72.14389888186679</v>
      </c>
      <c r="G37" s="47">
        <v>73.35363449152172</v>
      </c>
      <c r="H37" s="5">
        <v>72.97480683783132</v>
      </c>
      <c r="I37" s="5">
        <v>75.61638989010017</v>
      </c>
      <c r="J37" s="5">
        <v>75.98818561506334</v>
      </c>
      <c r="K37" s="5">
        <v>73.15578101881209</v>
      </c>
      <c r="L37" s="5">
        <v>75.12656170173238</v>
      </c>
      <c r="M37" s="5">
        <v>78.06765317810974</v>
      </c>
      <c r="N37" s="5">
        <v>75.71589736204125</v>
      </c>
      <c r="O37" s="5">
        <v>75.1669717508534</v>
      </c>
      <c r="P37" s="5">
        <v>80.70791396842735</v>
      </c>
      <c r="Q37" s="5">
        <v>77.46150387771159</v>
      </c>
      <c r="R37" s="5">
        <v>78.2222478585643</v>
      </c>
      <c r="S37" s="5">
        <v>79.1738484398217</v>
      </c>
      <c r="T37" s="5">
        <v>79.6</v>
      </c>
      <c r="U37" s="5">
        <v>79.62438325640618</v>
      </c>
      <c r="V37" s="5">
        <v>83.21855235418131</v>
      </c>
      <c r="W37" s="26" t="s">
        <v>51</v>
      </c>
    </row>
    <row r="38" spans="2:23" s="1" customFormat="1" ht="18" customHeight="1">
      <c r="B38" s="77"/>
      <c r="C38" s="28" t="s">
        <v>54</v>
      </c>
      <c r="D38" s="66">
        <f>D15*100/(52594+43-3400-19)</f>
        <v>67.01003697834126</v>
      </c>
      <c r="E38" s="66">
        <f>E15*100/(52032+53-3393-26)</f>
        <v>72.6030493568405</v>
      </c>
      <c r="F38" s="56">
        <v>72.02715983203788</v>
      </c>
      <c r="G38" s="57">
        <v>73.13250061229488</v>
      </c>
      <c r="H38" s="58">
        <v>72.80878478602581</v>
      </c>
      <c r="I38" s="58">
        <v>75.47385145568062</v>
      </c>
      <c r="J38" s="58">
        <v>75.80392797926251</v>
      </c>
      <c r="K38" s="58">
        <v>72.98577071336791</v>
      </c>
      <c r="L38" s="58">
        <v>74.96469591414046</v>
      </c>
      <c r="M38" s="58">
        <v>77.97786887188114</v>
      </c>
      <c r="N38" s="58">
        <v>75.56718597857838</v>
      </c>
      <c r="O38" s="58">
        <v>75.01759678230266</v>
      </c>
      <c r="P38" s="58">
        <v>80.60976254693531</v>
      </c>
      <c r="Q38" s="58">
        <v>77.29534923631371</v>
      </c>
      <c r="R38" s="58">
        <v>78.11479509281868</v>
      </c>
      <c r="S38" s="58">
        <v>79.0480804166162</v>
      </c>
      <c r="T38" s="59">
        <v>79.46222207754158</v>
      </c>
      <c r="U38" s="60">
        <v>79.46083054209619</v>
      </c>
      <c r="V38" s="60">
        <v>83.10415395110041</v>
      </c>
      <c r="W38" s="5">
        <v>91.42449351782103</v>
      </c>
    </row>
    <row r="39" spans="2:23" s="1" customFormat="1" ht="18" customHeight="1">
      <c r="B39" s="77"/>
      <c r="C39" s="3" t="s">
        <v>27</v>
      </c>
      <c r="D39" s="55">
        <v>74.7</v>
      </c>
      <c r="E39" s="55">
        <v>79.1</v>
      </c>
      <c r="F39" s="5">
        <v>77.3851590106007</v>
      </c>
      <c r="G39" s="5">
        <v>80.09503695881732</v>
      </c>
      <c r="H39" s="5">
        <v>78.20059798858385</v>
      </c>
      <c r="I39" s="5">
        <v>80.14005602240897</v>
      </c>
      <c r="J39" s="5">
        <v>81.0232004759072</v>
      </c>
      <c r="K39" s="5">
        <v>80.98942128189172</v>
      </c>
      <c r="L39" s="5">
        <v>80.51232166018158</v>
      </c>
      <c r="M39" s="5">
        <v>83.34375</v>
      </c>
      <c r="N39" s="5">
        <v>82.25317989097518</v>
      </c>
      <c r="O39" s="5">
        <v>81.45348837209302</v>
      </c>
      <c r="P39" s="5">
        <v>85.59120617944147</v>
      </c>
      <c r="Q39" s="5">
        <v>84.30980280080023</v>
      </c>
      <c r="R39" s="5">
        <v>85.69844789356983</v>
      </c>
      <c r="S39" s="5">
        <v>86.72126352734718</v>
      </c>
      <c r="T39" s="5">
        <v>85.86723768736617</v>
      </c>
      <c r="U39" s="5">
        <v>85.86723768736617</v>
      </c>
      <c r="V39" s="5">
        <v>89.21361855980717</v>
      </c>
      <c r="W39" s="5">
        <v>93.11444054829455</v>
      </c>
    </row>
    <row r="40" spans="2:23" s="1" customFormat="1" ht="18" customHeight="1">
      <c r="B40" s="77"/>
      <c r="C40" s="29" t="s">
        <v>77</v>
      </c>
      <c r="D40" s="55">
        <v>69.5</v>
      </c>
      <c r="E40" s="55">
        <v>69.4</v>
      </c>
      <c r="F40" s="5">
        <v>74.26470588235294</v>
      </c>
      <c r="G40" s="5">
        <v>71.4787277984304</v>
      </c>
      <c r="H40" s="5">
        <v>69.07991202346041</v>
      </c>
      <c r="I40" s="5">
        <v>74.26160337552743</v>
      </c>
      <c r="J40" s="5">
        <v>73.34684103886535</v>
      </c>
      <c r="K40" s="5">
        <v>74.72275334608031</v>
      </c>
      <c r="L40" s="5">
        <v>75.39223781998349</v>
      </c>
      <c r="M40" s="5">
        <v>74.96952458350265</v>
      </c>
      <c r="N40" s="5">
        <v>77.91639308382578</v>
      </c>
      <c r="O40" s="5">
        <v>76.38385303359922</v>
      </c>
      <c r="P40" s="5">
        <v>73.67690782953419</v>
      </c>
      <c r="Q40" s="5">
        <v>76.79199350824993</v>
      </c>
      <c r="R40" s="5">
        <v>76.93872362064582</v>
      </c>
      <c r="S40" s="5">
        <v>75.24986849026828</v>
      </c>
      <c r="T40" s="5">
        <v>79.73226238286479</v>
      </c>
      <c r="U40" s="5">
        <v>79.73226238286479</v>
      </c>
      <c r="V40" s="5">
        <v>77.5582424063698</v>
      </c>
      <c r="W40" s="5">
        <v>78.97049591964847</v>
      </c>
    </row>
    <row r="41" spans="2:23" s="1" customFormat="1" ht="18" customHeight="1">
      <c r="B41" s="77"/>
      <c r="C41" s="29" t="s">
        <v>57</v>
      </c>
      <c r="D41" s="55">
        <v>77.7</v>
      </c>
      <c r="E41" s="55">
        <v>76.6</v>
      </c>
      <c r="F41" s="5">
        <v>76.8151890981473</v>
      </c>
      <c r="G41" s="5">
        <v>78.27105575326216</v>
      </c>
      <c r="H41" s="5">
        <v>76.0015656014985</v>
      </c>
      <c r="I41" s="5">
        <v>76.10151568558337</v>
      </c>
      <c r="J41" s="5">
        <v>73.32044984835065</v>
      </c>
      <c r="K41" s="5">
        <v>73.04397178454637</v>
      </c>
      <c r="L41" s="5">
        <v>72.57039293969322</v>
      </c>
      <c r="M41" s="5">
        <v>71.13418196994992</v>
      </c>
      <c r="N41" s="5">
        <v>71.03192966219342</v>
      </c>
      <c r="O41" s="5">
        <v>73.46057361574469</v>
      </c>
      <c r="P41" s="5">
        <v>77.52422373926447</v>
      </c>
      <c r="Q41" s="5">
        <v>78.12937783271529</v>
      </c>
      <c r="R41" s="5">
        <v>79.49956714792371</v>
      </c>
      <c r="S41" s="5">
        <v>81.4918869330887</v>
      </c>
      <c r="T41" s="5">
        <v>81.46103896103895</v>
      </c>
      <c r="U41" s="5">
        <v>81.29542601944014</v>
      </c>
      <c r="V41" s="5">
        <v>81.04272438466792</v>
      </c>
      <c r="W41" s="5">
        <v>82.32054285975109</v>
      </c>
    </row>
    <row r="42" spans="2:23" s="1" customFormat="1" ht="18" customHeight="1">
      <c r="B42" s="77"/>
      <c r="C42" s="29" t="s">
        <v>58</v>
      </c>
      <c r="D42" s="55">
        <v>74.2</v>
      </c>
      <c r="E42" s="55">
        <v>80.6</v>
      </c>
      <c r="F42" s="5">
        <v>76.49572649572649</v>
      </c>
      <c r="G42" s="5">
        <v>79.08438061041294</v>
      </c>
      <c r="H42" s="5">
        <v>78.03099361896079</v>
      </c>
      <c r="I42" s="5">
        <v>75.79908675799086</v>
      </c>
      <c r="J42" s="5">
        <v>78.00201816347125</v>
      </c>
      <c r="K42" s="5">
        <v>72.85067873303167</v>
      </c>
      <c r="L42" s="5">
        <v>73.38709677419355</v>
      </c>
      <c r="M42" s="5">
        <v>74.42922374429224</v>
      </c>
      <c r="N42" s="5">
        <v>72.73652085452696</v>
      </c>
      <c r="O42" s="5">
        <v>76.11438183347352</v>
      </c>
      <c r="P42" s="5">
        <v>73.04860088365243</v>
      </c>
      <c r="Q42" s="5">
        <v>78.77237851662404</v>
      </c>
      <c r="R42" s="5">
        <v>69.921875</v>
      </c>
      <c r="S42" s="5">
        <v>73.60167276529012</v>
      </c>
      <c r="T42" s="5">
        <v>79.00581702802751</v>
      </c>
      <c r="U42" s="5">
        <v>78.91156462585033</v>
      </c>
      <c r="V42" s="5">
        <v>78.65853658536585</v>
      </c>
      <c r="W42" s="5">
        <v>83.42776203966005</v>
      </c>
    </row>
    <row r="43" spans="2:23" s="1" customFormat="1" ht="18" customHeight="1">
      <c r="B43" s="77"/>
      <c r="C43" s="3" t="s">
        <v>52</v>
      </c>
      <c r="D43" s="54">
        <v>76.8</v>
      </c>
      <c r="E43" s="54">
        <v>77.5</v>
      </c>
      <c r="F43" s="61">
        <v>82.98755186721992</v>
      </c>
      <c r="G43" s="61">
        <v>86.9031377899045</v>
      </c>
      <c r="H43" s="61">
        <v>87.45173745173746</v>
      </c>
      <c r="I43" s="61">
        <v>87.5</v>
      </c>
      <c r="J43" s="61">
        <v>91.27906976744185</v>
      </c>
      <c r="K43" s="61">
        <v>86.07594936708861</v>
      </c>
      <c r="L43" s="61">
        <v>87.10801393728222</v>
      </c>
      <c r="M43" s="61">
        <v>84.66898954703832</v>
      </c>
      <c r="N43" s="61">
        <v>86.23063683304647</v>
      </c>
      <c r="O43" s="61">
        <v>84.36532507739938</v>
      </c>
      <c r="P43" s="61">
        <v>86.57187993680884</v>
      </c>
      <c r="Q43" s="61">
        <v>86.74121405750799</v>
      </c>
      <c r="R43" s="61">
        <v>83.57771260997067</v>
      </c>
      <c r="S43" s="61">
        <v>85.85209003215434</v>
      </c>
      <c r="T43" s="61">
        <v>87.1987951807229</v>
      </c>
      <c r="U43" s="61">
        <v>87.1987951807229</v>
      </c>
      <c r="V43" s="61">
        <v>88.46787479406919</v>
      </c>
      <c r="W43" s="5">
        <v>93.3</v>
      </c>
    </row>
    <row r="44" spans="2:23" s="1" customFormat="1" ht="18" customHeight="1">
      <c r="B44" s="77"/>
      <c r="C44" s="3" t="s">
        <v>28</v>
      </c>
      <c r="D44" s="53">
        <v>92.5</v>
      </c>
      <c r="E44" s="53">
        <v>97.4</v>
      </c>
      <c r="F44" s="5">
        <v>85.6</v>
      </c>
      <c r="G44" s="5">
        <v>91.4</v>
      </c>
      <c r="H44" s="5">
        <v>88.81987577639751</v>
      </c>
      <c r="I44" s="5">
        <v>84.688995215311</v>
      </c>
      <c r="J44" s="5">
        <v>86.59217877094973</v>
      </c>
      <c r="K44" s="5">
        <v>88</v>
      </c>
      <c r="L44" s="5">
        <v>88.52459016393442</v>
      </c>
      <c r="M44" s="5">
        <v>86.92307692307692</v>
      </c>
      <c r="N44" s="5">
        <v>88.63636363636364</v>
      </c>
      <c r="O44" s="5">
        <v>83.47107438016529</v>
      </c>
      <c r="P44" s="5">
        <v>90.30303030303031</v>
      </c>
      <c r="Q44" s="5">
        <v>89.0909090909091</v>
      </c>
      <c r="R44" s="5">
        <v>89.74358974358975</v>
      </c>
      <c r="S44" s="5">
        <v>95.58823529411765</v>
      </c>
      <c r="T44" s="5">
        <v>92.46575342465754</v>
      </c>
      <c r="U44" s="5">
        <v>92.46575342465754</v>
      </c>
      <c r="V44" s="5">
        <v>94.54545454545455</v>
      </c>
      <c r="W44" s="5">
        <v>95.0413223140496</v>
      </c>
    </row>
    <row r="45" spans="2:23" s="1" customFormat="1" ht="18" customHeight="1">
      <c r="B45" s="77"/>
      <c r="C45" s="3" t="s">
        <v>29</v>
      </c>
      <c r="D45" s="53">
        <v>83.7</v>
      </c>
      <c r="E45" s="53">
        <v>83.5</v>
      </c>
      <c r="F45" s="5">
        <v>84.08833522083805</v>
      </c>
      <c r="G45" s="5">
        <v>86.558516801854</v>
      </c>
      <c r="H45" s="5">
        <v>88.72305140961856</v>
      </c>
      <c r="I45" s="5">
        <v>89.90665110851809</v>
      </c>
      <c r="J45" s="5">
        <v>86.83151236342725</v>
      </c>
      <c r="K45" s="5">
        <v>90.14454664914587</v>
      </c>
      <c r="L45" s="5">
        <v>88.35840418574232</v>
      </c>
      <c r="M45" s="5">
        <v>87.63888888888889</v>
      </c>
      <c r="N45" s="5">
        <v>85.70427470217238</v>
      </c>
      <c r="O45" s="5">
        <v>81.41025641025641</v>
      </c>
      <c r="P45" s="5">
        <v>83.81147540983606</v>
      </c>
      <c r="Q45" s="5">
        <v>84.21778084079945</v>
      </c>
      <c r="R45" s="5">
        <v>86.79867986798679</v>
      </c>
      <c r="S45" s="5">
        <v>88.98250162022035</v>
      </c>
      <c r="T45" s="5">
        <v>86.68373879641486</v>
      </c>
      <c r="U45" s="5">
        <v>86.68373879641486</v>
      </c>
      <c r="V45" s="5">
        <v>88.25622775800713</v>
      </c>
      <c r="W45" s="5">
        <v>89.1</v>
      </c>
    </row>
    <row r="46" spans="2:23" s="1" customFormat="1" ht="18" customHeight="1">
      <c r="B46" s="77"/>
      <c r="C46" s="30" t="s">
        <v>24</v>
      </c>
      <c r="D46" s="51">
        <v>71.8</v>
      </c>
      <c r="E46" s="51">
        <v>74.5</v>
      </c>
      <c r="F46" s="33">
        <v>74.48614632379572</v>
      </c>
      <c r="G46" s="33">
        <v>75.71383057029541</v>
      </c>
      <c r="H46" s="33">
        <v>74.4997757799654</v>
      </c>
      <c r="I46" s="33">
        <v>76.17715617715618</v>
      </c>
      <c r="J46" s="33">
        <v>75.18581922985243</v>
      </c>
      <c r="K46" s="33">
        <v>73.78560388606756</v>
      </c>
      <c r="L46" s="33">
        <v>74.48160644675205</v>
      </c>
      <c r="M46" s="33">
        <v>75.31440538388543</v>
      </c>
      <c r="N46" s="33">
        <v>74.20415072769644</v>
      </c>
      <c r="O46" s="33">
        <v>74.84896625794326</v>
      </c>
      <c r="P46" s="33">
        <v>79.09535026747277</v>
      </c>
      <c r="Q46" s="33">
        <v>78.18475397297527</v>
      </c>
      <c r="R46" s="33">
        <v>79.0803890188354</v>
      </c>
      <c r="S46" s="33">
        <v>80.414644905161</v>
      </c>
      <c r="T46" s="33">
        <v>80.87417288376875</v>
      </c>
      <c r="U46" s="33">
        <v>80.79872078849758</v>
      </c>
      <c r="V46" s="33">
        <v>82.20615478198357</v>
      </c>
      <c r="W46" s="33">
        <v>86.29105108255384</v>
      </c>
    </row>
    <row r="47" spans="2:23" s="1" customFormat="1" ht="18" customHeight="1">
      <c r="B47" s="77" t="s">
        <v>30</v>
      </c>
      <c r="C47" s="3" t="s">
        <v>31</v>
      </c>
      <c r="D47" s="53">
        <v>69</v>
      </c>
      <c r="E47" s="53">
        <v>73.9</v>
      </c>
      <c r="F47" s="5">
        <v>74.35496059591925</v>
      </c>
      <c r="G47" s="5">
        <v>73.74111476616595</v>
      </c>
      <c r="H47" s="5">
        <v>75.90802139037433</v>
      </c>
      <c r="I47" s="5">
        <v>78.46044903569792</v>
      </c>
      <c r="J47" s="5">
        <v>76.70526101970343</v>
      </c>
      <c r="K47" s="5">
        <v>75.69419616255512</v>
      </c>
      <c r="L47" s="5">
        <v>75.73995243519795</v>
      </c>
      <c r="M47" s="5">
        <v>75.39648183857385</v>
      </c>
      <c r="N47" s="5">
        <v>75.31569801119907</v>
      </c>
      <c r="O47" s="5">
        <v>77.15492273483193</v>
      </c>
      <c r="P47" s="5">
        <v>78.92688612735238</v>
      </c>
      <c r="Q47" s="5">
        <v>77.72590361445783</v>
      </c>
      <c r="R47" s="5">
        <v>87.09677419354838</v>
      </c>
      <c r="S47" s="5">
        <v>85.27466047505851</v>
      </c>
      <c r="T47" s="5">
        <v>82.06746836527749</v>
      </c>
      <c r="U47" s="5">
        <v>82.03224105246653</v>
      </c>
      <c r="V47" s="5">
        <v>76.49206585157383</v>
      </c>
      <c r="W47" s="5">
        <v>75.68768414849735</v>
      </c>
    </row>
    <row r="48" spans="2:23" s="1" customFormat="1" ht="18" customHeight="1">
      <c r="B48" s="77"/>
      <c r="C48" s="3" t="s">
        <v>32</v>
      </c>
      <c r="D48" s="53">
        <v>73.5</v>
      </c>
      <c r="E48" s="53">
        <v>76.9</v>
      </c>
      <c r="F48" s="5">
        <v>79.43760984182776</v>
      </c>
      <c r="G48" s="5">
        <v>76.06077348066297</v>
      </c>
      <c r="H48" s="5">
        <v>78.16805845511482</v>
      </c>
      <c r="I48" s="5">
        <v>77.4567375149405</v>
      </c>
      <c r="J48" s="5">
        <v>76.6591676040495</v>
      </c>
      <c r="K48" s="5">
        <v>73.9191423275387</v>
      </c>
      <c r="L48" s="5">
        <v>73.773965691221</v>
      </c>
      <c r="M48" s="5">
        <v>75.96009975062344</v>
      </c>
      <c r="N48" s="5">
        <v>70.43338532066733</v>
      </c>
      <c r="O48" s="5">
        <v>73.41468729570713</v>
      </c>
      <c r="P48" s="5">
        <v>74.78827913279133</v>
      </c>
      <c r="Q48" s="5">
        <v>72.85900289806376</v>
      </c>
      <c r="R48" s="5">
        <v>84.9535282619969</v>
      </c>
      <c r="S48" s="5">
        <v>84.42320051413881</v>
      </c>
      <c r="T48" s="5">
        <v>82.84168850722132</v>
      </c>
      <c r="U48" s="5">
        <v>82.8204345533757</v>
      </c>
      <c r="V48" s="5">
        <v>76.85145496975758</v>
      </c>
      <c r="W48" s="5">
        <v>78.31472662450881</v>
      </c>
    </row>
    <row r="49" spans="2:23" s="1" customFormat="1" ht="18" customHeight="1">
      <c r="B49" s="77"/>
      <c r="C49" s="30" t="s">
        <v>24</v>
      </c>
      <c r="D49" s="51">
        <v>70.4</v>
      </c>
      <c r="E49" s="51">
        <v>74.8</v>
      </c>
      <c r="F49" s="33">
        <v>75.95802076789475</v>
      </c>
      <c r="G49" s="33">
        <v>74.42302382615192</v>
      </c>
      <c r="H49" s="33">
        <v>76.56501289637384</v>
      </c>
      <c r="I49" s="33">
        <v>78.17327564417087</v>
      </c>
      <c r="J49" s="33">
        <v>76.69215560853637</v>
      </c>
      <c r="K49" s="33">
        <v>75.19023710299116</v>
      </c>
      <c r="L49" s="33">
        <v>75.18215783672359</v>
      </c>
      <c r="M49" s="33">
        <v>75.55593182074726</v>
      </c>
      <c r="N49" s="33">
        <v>73.89957367475908</v>
      </c>
      <c r="O49" s="33">
        <v>76.03253903899977</v>
      </c>
      <c r="P49" s="33">
        <v>77.65438046011431</v>
      </c>
      <c r="Q49" s="33">
        <v>76.21963108840619</v>
      </c>
      <c r="R49" s="33">
        <v>86.41244125176722</v>
      </c>
      <c r="S49" s="33">
        <v>85.00688452938873</v>
      </c>
      <c r="T49" s="33">
        <v>82.3297193154773</v>
      </c>
      <c r="U49" s="33">
        <v>82.2997099702437</v>
      </c>
      <c r="V49" s="33">
        <v>76.59292922542271</v>
      </c>
      <c r="W49" s="33">
        <v>76.50656651281261</v>
      </c>
    </row>
    <row r="50" spans="2:23" s="1" customFormat="1" ht="18" customHeight="1">
      <c r="B50" s="78" t="s">
        <v>33</v>
      </c>
      <c r="C50" s="78"/>
      <c r="D50" s="34">
        <f>D27*100/(382310-214337+183154-90270+92346-42493)</f>
        <v>72.73019857745165</v>
      </c>
      <c r="E50" s="34">
        <f>E27*100/(355576-200758+175596-85421+95660-43265)</f>
        <v>73.8957187243601</v>
      </c>
      <c r="F50" s="34">
        <v>74.67454087930223</v>
      </c>
      <c r="G50" s="34">
        <v>75.82672929092223</v>
      </c>
      <c r="H50" s="34">
        <v>75.4879066976283</v>
      </c>
      <c r="I50" s="34">
        <v>77.20123183961422</v>
      </c>
      <c r="J50" s="34">
        <v>76.11475458928518</v>
      </c>
      <c r="K50" s="34">
        <v>75.81840226323588</v>
      </c>
      <c r="L50" s="34">
        <v>77.63161445262959</v>
      </c>
      <c r="M50" s="34">
        <v>77.42582956004595</v>
      </c>
      <c r="N50" s="34">
        <v>77.70489624349965</v>
      </c>
      <c r="O50" s="34">
        <v>80.1957974853267</v>
      </c>
      <c r="P50" s="34">
        <v>82.07725028178842</v>
      </c>
      <c r="Q50" s="34">
        <v>81.51849773131462</v>
      </c>
      <c r="R50" s="34">
        <v>84.81205265528806</v>
      </c>
      <c r="S50" s="34">
        <v>84.1969249696609</v>
      </c>
      <c r="T50" s="34">
        <v>83.89467655299454</v>
      </c>
      <c r="U50" s="34">
        <v>83.83286182779611</v>
      </c>
      <c r="V50" s="34">
        <v>82.32834860910114</v>
      </c>
      <c r="W50" s="34">
        <v>84.617728499077</v>
      </c>
    </row>
    <row r="51" spans="2:23" s="1" customFormat="1" ht="18" customHeight="1">
      <c r="B51" s="79" t="s">
        <v>72</v>
      </c>
      <c r="C51" s="80"/>
      <c r="D51" s="80"/>
      <c r="E51" s="80"/>
      <c r="F51" s="80"/>
      <c r="G51" s="80"/>
      <c r="H51" s="80"/>
      <c r="I51" s="80"/>
      <c r="J51" s="80"/>
      <c r="K51" s="80"/>
      <c r="L51" s="80"/>
      <c r="M51" s="80"/>
      <c r="N51" s="80"/>
      <c r="O51" s="80"/>
      <c r="P51" s="80"/>
      <c r="Q51" s="80"/>
      <c r="R51" s="80"/>
      <c r="S51" s="80"/>
      <c r="T51" s="80"/>
      <c r="U51" s="80"/>
      <c r="V51" s="80"/>
      <c r="W51" s="81"/>
    </row>
    <row r="52" spans="2:5" s="42" customFormat="1" ht="27.75" customHeight="1">
      <c r="B52" s="43" t="s">
        <v>69</v>
      </c>
      <c r="D52" s="35"/>
      <c r="E52" s="35"/>
    </row>
  </sheetData>
  <sheetProtection/>
  <mergeCells count="12">
    <mergeCell ref="B27:C27"/>
    <mergeCell ref="C30:J30"/>
    <mergeCell ref="B33:B36"/>
    <mergeCell ref="B28:W28"/>
    <mergeCell ref="B37:B46"/>
    <mergeCell ref="B51:W51"/>
    <mergeCell ref="B47:B49"/>
    <mergeCell ref="B50:C50"/>
    <mergeCell ref="F2:S2"/>
    <mergeCell ref="C7:J7"/>
    <mergeCell ref="B10:B13"/>
    <mergeCell ref="B24:B26"/>
  </mergeCells>
  <printOptions/>
  <pageMargins left="0" right="0"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4"/>
  </sheetPr>
  <dimension ref="B1:W52"/>
  <sheetViews>
    <sheetView zoomScalePageLayoutView="0" workbookViewId="0" topLeftCell="A4">
      <selection activeCell="C5" sqref="C5"/>
    </sheetView>
  </sheetViews>
  <sheetFormatPr defaultColWidth="9.140625" defaultRowHeight="12.75"/>
  <cols>
    <col min="1" max="1" width="0.71875" style="0" customWidth="1"/>
    <col min="2" max="3" width="14.7109375" style="0" customWidth="1"/>
    <col min="4" max="23" width="7.8515625" style="0" customWidth="1"/>
  </cols>
  <sheetData>
    <row r="1" spans="4:5" s="1" customFormat="1" ht="15" customHeight="1">
      <c r="D1"/>
      <c r="E1"/>
    </row>
    <row r="2" spans="6:19" s="35" customFormat="1" ht="31.5" customHeight="1">
      <c r="F2" s="73" t="s">
        <v>63</v>
      </c>
      <c r="G2" s="74"/>
      <c r="H2" s="74"/>
      <c r="I2" s="74"/>
      <c r="J2" s="74"/>
      <c r="K2" s="74"/>
      <c r="L2" s="74"/>
      <c r="M2" s="74"/>
      <c r="N2" s="74"/>
      <c r="O2" s="74"/>
      <c r="P2" s="74"/>
      <c r="Q2" s="74"/>
      <c r="R2" s="74"/>
      <c r="S2" s="75"/>
    </row>
    <row r="3" s="35" customFormat="1" ht="8.25"/>
    <row r="4" s="35" customFormat="1" ht="13.5" customHeight="1">
      <c r="F4" s="36" t="s">
        <v>64</v>
      </c>
    </row>
    <row r="5" s="35" customFormat="1" ht="13.5" customHeight="1">
      <c r="F5" s="36" t="s">
        <v>65</v>
      </c>
    </row>
    <row r="6" spans="2:7" s="1" customFormat="1" ht="15.75" customHeight="1">
      <c r="B6" s="44" t="s">
        <v>36</v>
      </c>
      <c r="F6" s="25"/>
      <c r="G6" s="25"/>
    </row>
    <row r="7" spans="3:10" s="1" customFormat="1" ht="19.5" customHeight="1">
      <c r="C7" s="76" t="s">
        <v>0</v>
      </c>
      <c r="D7" s="76"/>
      <c r="E7" s="76"/>
      <c r="F7" s="76"/>
      <c r="G7" s="76"/>
      <c r="H7" s="76"/>
      <c r="I7" s="76"/>
      <c r="J7" s="76"/>
    </row>
    <row r="8" s="1" customFormat="1" ht="6.75" customHeight="1"/>
    <row r="9" spans="2:23" s="39" customFormat="1" ht="39.75" customHeight="1">
      <c r="B9" s="2" t="s">
        <v>2</v>
      </c>
      <c r="C9" s="2" t="s">
        <v>3</v>
      </c>
      <c r="D9" s="37" t="s">
        <v>75</v>
      </c>
      <c r="E9" s="37" t="s">
        <v>76</v>
      </c>
      <c r="F9" s="37" t="s">
        <v>4</v>
      </c>
      <c r="G9" s="37" t="s">
        <v>5</v>
      </c>
      <c r="H9" s="37" t="s">
        <v>6</v>
      </c>
      <c r="I9" s="37" t="s">
        <v>7</v>
      </c>
      <c r="J9" s="37" t="s">
        <v>8</v>
      </c>
      <c r="K9" s="37" t="s">
        <v>9</v>
      </c>
      <c r="L9" s="37" t="s">
        <v>10</v>
      </c>
      <c r="M9" s="37" t="s">
        <v>11</v>
      </c>
      <c r="N9" s="37" t="s">
        <v>12</v>
      </c>
      <c r="O9" s="37" t="s">
        <v>13</v>
      </c>
      <c r="P9" s="37" t="s">
        <v>14</v>
      </c>
      <c r="Q9" s="37" t="s">
        <v>15</v>
      </c>
      <c r="R9" s="37" t="s">
        <v>16</v>
      </c>
      <c r="S9" s="37" t="s">
        <v>17</v>
      </c>
      <c r="T9" s="38" t="s">
        <v>37</v>
      </c>
      <c r="U9" s="38" t="s">
        <v>38</v>
      </c>
      <c r="V9" s="37" t="s">
        <v>18</v>
      </c>
      <c r="W9" s="37" t="s">
        <v>19</v>
      </c>
    </row>
    <row r="10" spans="2:23" s="1" customFormat="1" ht="18" customHeight="1">
      <c r="B10" s="77" t="s">
        <v>20</v>
      </c>
      <c r="C10" s="3" t="s">
        <v>21</v>
      </c>
      <c r="D10" s="4">
        <v>57698</v>
      </c>
      <c r="E10" s="4">
        <v>53867</v>
      </c>
      <c r="F10" s="4">
        <v>53856</v>
      </c>
      <c r="G10" s="4">
        <v>56793</v>
      </c>
      <c r="H10" s="4">
        <v>56214</v>
      </c>
      <c r="I10" s="4">
        <v>60222</v>
      </c>
      <c r="J10" s="4">
        <v>56408</v>
      </c>
      <c r="K10" s="4">
        <v>58809</v>
      </c>
      <c r="L10" s="4">
        <v>62527</v>
      </c>
      <c r="M10" s="4">
        <v>60289</v>
      </c>
      <c r="N10" s="4">
        <v>63762</v>
      </c>
      <c r="O10" s="4">
        <v>67396</v>
      </c>
      <c r="P10" s="4">
        <v>66980</v>
      </c>
      <c r="Q10" s="4">
        <v>67701</v>
      </c>
      <c r="R10" s="4">
        <v>69796</v>
      </c>
      <c r="S10" s="4">
        <v>67800</v>
      </c>
      <c r="T10" s="4">
        <v>67205</v>
      </c>
      <c r="U10" s="4">
        <v>67319</v>
      </c>
      <c r="V10" s="4">
        <v>68967</v>
      </c>
      <c r="W10" s="4">
        <v>72582</v>
      </c>
    </row>
    <row r="11" spans="2:23" s="1" customFormat="1" ht="18" customHeight="1">
      <c r="B11" s="77"/>
      <c r="C11" s="3" t="s">
        <v>22</v>
      </c>
      <c r="D11" s="4">
        <v>47493</v>
      </c>
      <c r="E11" s="4">
        <v>43126</v>
      </c>
      <c r="F11" s="4">
        <v>45647</v>
      </c>
      <c r="G11" s="4">
        <v>46583</v>
      </c>
      <c r="H11" s="4">
        <v>47365</v>
      </c>
      <c r="I11" s="4">
        <v>48267</v>
      </c>
      <c r="J11" s="4">
        <v>48711</v>
      </c>
      <c r="K11" s="4">
        <v>51906</v>
      </c>
      <c r="L11" s="4">
        <v>53166</v>
      </c>
      <c r="M11" s="4">
        <v>53335</v>
      </c>
      <c r="N11" s="4">
        <v>55592</v>
      </c>
      <c r="O11" s="4">
        <v>54996</v>
      </c>
      <c r="P11" s="4">
        <v>57644</v>
      </c>
      <c r="Q11" s="4">
        <v>54663</v>
      </c>
      <c r="R11" s="4">
        <v>56988</v>
      </c>
      <c r="S11" s="4">
        <v>54963</v>
      </c>
      <c r="T11" s="4">
        <v>57471</v>
      </c>
      <c r="U11" s="4">
        <v>57661</v>
      </c>
      <c r="V11" s="4">
        <v>59871</v>
      </c>
      <c r="W11" s="4">
        <v>59975</v>
      </c>
    </row>
    <row r="12" spans="2:23" s="1" customFormat="1" ht="18" customHeight="1">
      <c r="B12" s="77"/>
      <c r="C12" s="3" t="s">
        <v>23</v>
      </c>
      <c r="D12" s="4">
        <v>57663</v>
      </c>
      <c r="E12" s="4">
        <v>54323</v>
      </c>
      <c r="F12" s="4">
        <v>57281</v>
      </c>
      <c r="G12" s="4">
        <v>56744</v>
      </c>
      <c r="H12" s="4">
        <v>51487</v>
      </c>
      <c r="I12" s="4">
        <v>49238</v>
      </c>
      <c r="J12" s="4">
        <v>47060</v>
      </c>
      <c r="K12" s="4">
        <v>42056</v>
      </c>
      <c r="L12" s="4">
        <v>43217</v>
      </c>
      <c r="M12" s="4">
        <v>40976</v>
      </c>
      <c r="N12" s="4">
        <v>40723</v>
      </c>
      <c r="O12" s="4">
        <v>41404</v>
      </c>
      <c r="P12" s="4">
        <v>40246</v>
      </c>
      <c r="Q12" s="4">
        <v>39265</v>
      </c>
      <c r="R12" s="4">
        <v>37891</v>
      </c>
      <c r="S12" s="4">
        <v>36238</v>
      </c>
      <c r="T12" s="4">
        <v>35991</v>
      </c>
      <c r="U12" s="4">
        <v>36152</v>
      </c>
      <c r="V12" s="4">
        <v>36988</v>
      </c>
      <c r="W12" s="4">
        <v>40264</v>
      </c>
    </row>
    <row r="13" spans="2:23" s="1" customFormat="1" ht="18" customHeight="1">
      <c r="B13" s="77"/>
      <c r="C13" s="30" t="s">
        <v>24</v>
      </c>
      <c r="D13" s="31">
        <f>SUM(D10:D12)</f>
        <v>162854</v>
      </c>
      <c r="E13" s="31">
        <f>SUM(E10:E12)</f>
        <v>151316</v>
      </c>
      <c r="F13" s="31">
        <v>156784</v>
      </c>
      <c r="G13" s="31">
        <v>160120</v>
      </c>
      <c r="H13" s="31">
        <v>155066</v>
      </c>
      <c r="I13" s="31">
        <v>157727</v>
      </c>
      <c r="J13" s="31">
        <v>152179</v>
      </c>
      <c r="K13" s="31">
        <v>152771</v>
      </c>
      <c r="L13" s="31">
        <v>158910</v>
      </c>
      <c r="M13" s="31">
        <v>154600</v>
      </c>
      <c r="N13" s="31">
        <v>160077</v>
      </c>
      <c r="O13" s="31">
        <v>163796</v>
      </c>
      <c r="P13" s="31">
        <v>164870</v>
      </c>
      <c r="Q13" s="31">
        <v>161629</v>
      </c>
      <c r="R13" s="31">
        <v>164675</v>
      </c>
      <c r="S13" s="31">
        <v>159001</v>
      </c>
      <c r="T13" s="31">
        <v>160667</v>
      </c>
      <c r="U13" s="31">
        <v>161132</v>
      </c>
      <c r="V13" s="31">
        <v>165826</v>
      </c>
      <c r="W13" s="31">
        <v>172821</v>
      </c>
    </row>
    <row r="14" spans="2:23" s="1" customFormat="1" ht="18" customHeight="1">
      <c r="B14" s="77" t="s">
        <v>25</v>
      </c>
      <c r="C14" s="3" t="s">
        <v>53</v>
      </c>
      <c r="D14" s="4">
        <f>2256+12+714</f>
        <v>2982</v>
      </c>
      <c r="E14" s="4">
        <f>2467+15+785</f>
        <v>3267</v>
      </c>
      <c r="F14" s="49">
        <v>2770</v>
      </c>
      <c r="G14" s="49">
        <v>2523</v>
      </c>
      <c r="H14" s="4">
        <v>2856</v>
      </c>
      <c r="I14" s="4">
        <v>2744</v>
      </c>
      <c r="J14" s="4">
        <v>2806</v>
      </c>
      <c r="K14" s="4">
        <v>2757</v>
      </c>
      <c r="L14" s="4">
        <v>2920</v>
      </c>
      <c r="M14" s="4">
        <v>3032</v>
      </c>
      <c r="N14" s="4">
        <v>3023</v>
      </c>
      <c r="O14" s="4">
        <v>3088</v>
      </c>
      <c r="P14" s="4">
        <v>3164</v>
      </c>
      <c r="Q14" s="4">
        <v>3223</v>
      </c>
      <c r="R14" s="4">
        <v>3159</v>
      </c>
      <c r="S14" s="4">
        <v>3380</v>
      </c>
      <c r="T14" s="4">
        <v>3202</v>
      </c>
      <c r="U14" s="4">
        <v>3203</v>
      </c>
      <c r="V14" s="4">
        <v>3227</v>
      </c>
      <c r="W14" s="27" t="s">
        <v>51</v>
      </c>
    </row>
    <row r="15" spans="2:23" s="1" customFormat="1" ht="18" customHeight="1">
      <c r="B15" s="77"/>
      <c r="C15" s="28" t="s">
        <v>54</v>
      </c>
      <c r="D15" s="45">
        <f>2256+12</f>
        <v>2268</v>
      </c>
      <c r="E15" s="45">
        <f>2467+15</f>
        <v>2482</v>
      </c>
      <c r="F15" s="45">
        <v>1992</v>
      </c>
      <c r="G15" s="45">
        <v>1829</v>
      </c>
      <c r="H15" s="45">
        <v>1863</v>
      </c>
      <c r="I15" s="45">
        <v>1750</v>
      </c>
      <c r="J15" s="45">
        <v>1765</v>
      </c>
      <c r="K15" s="45">
        <v>1614</v>
      </c>
      <c r="L15" s="45">
        <v>1699</v>
      </c>
      <c r="M15" s="45">
        <v>1796</v>
      </c>
      <c r="N15" s="45">
        <v>1730</v>
      </c>
      <c r="O15" s="45">
        <v>1788</v>
      </c>
      <c r="P15" s="45">
        <v>1805</v>
      </c>
      <c r="Q15" s="45">
        <v>1764</v>
      </c>
      <c r="R15" s="45">
        <v>1686</v>
      </c>
      <c r="S15" s="45">
        <v>1723</v>
      </c>
      <c r="T15" s="45">
        <v>1485</v>
      </c>
      <c r="U15" s="45">
        <v>1486</v>
      </c>
      <c r="V15" s="45">
        <v>1382</v>
      </c>
      <c r="W15" s="4">
        <v>1600</v>
      </c>
    </row>
    <row r="16" spans="2:23" s="1" customFormat="1" ht="18" customHeight="1">
      <c r="B16" s="77"/>
      <c r="C16" s="3" t="s">
        <v>27</v>
      </c>
      <c r="D16" s="46">
        <v>2392</v>
      </c>
      <c r="E16" s="46">
        <v>2675</v>
      </c>
      <c r="F16" s="4">
        <v>2809</v>
      </c>
      <c r="G16" s="4">
        <v>3188</v>
      </c>
      <c r="H16" s="4">
        <v>3385</v>
      </c>
      <c r="I16" s="4">
        <v>3466</v>
      </c>
      <c r="J16" s="4">
        <v>3356</v>
      </c>
      <c r="K16" s="4">
        <v>3347</v>
      </c>
      <c r="L16" s="4">
        <v>3311</v>
      </c>
      <c r="M16" s="4">
        <v>3824</v>
      </c>
      <c r="N16" s="4">
        <v>3710</v>
      </c>
      <c r="O16" s="4">
        <v>3713</v>
      </c>
      <c r="P16" s="4">
        <v>3972</v>
      </c>
      <c r="Q16" s="4">
        <v>3846</v>
      </c>
      <c r="R16" s="4">
        <v>3884</v>
      </c>
      <c r="S16" s="4">
        <v>3886</v>
      </c>
      <c r="T16" s="4">
        <v>3701</v>
      </c>
      <c r="U16" s="4">
        <v>3701</v>
      </c>
      <c r="V16" s="4">
        <v>3777</v>
      </c>
      <c r="W16" s="4">
        <v>3879</v>
      </c>
    </row>
    <row r="17" spans="2:23" s="1" customFormat="1" ht="18" customHeight="1">
      <c r="B17" s="77"/>
      <c r="C17" s="29" t="s">
        <v>77</v>
      </c>
      <c r="D17" s="46">
        <v>563</v>
      </c>
      <c r="E17" s="46">
        <v>861</v>
      </c>
      <c r="F17" s="4">
        <v>1075</v>
      </c>
      <c r="G17" s="4">
        <v>1291</v>
      </c>
      <c r="H17" s="4">
        <v>1358</v>
      </c>
      <c r="I17" s="4">
        <v>1604</v>
      </c>
      <c r="J17" s="4">
        <v>1547</v>
      </c>
      <c r="K17" s="4">
        <v>1480</v>
      </c>
      <c r="L17" s="4">
        <v>1494</v>
      </c>
      <c r="M17" s="4">
        <v>1548</v>
      </c>
      <c r="N17" s="4">
        <v>1547</v>
      </c>
      <c r="O17" s="4">
        <v>1526</v>
      </c>
      <c r="P17" s="4">
        <v>2032</v>
      </c>
      <c r="Q17" s="4">
        <v>1761</v>
      </c>
      <c r="R17" s="4">
        <v>2022</v>
      </c>
      <c r="S17" s="4">
        <v>2143</v>
      </c>
      <c r="T17" s="4">
        <v>2262</v>
      </c>
      <c r="U17" s="4">
        <v>2262</v>
      </c>
      <c r="V17" s="4">
        <v>1938</v>
      </c>
      <c r="W17" s="4">
        <v>2008</v>
      </c>
    </row>
    <row r="18" spans="2:23" s="1" customFormat="1" ht="18" customHeight="1">
      <c r="B18" s="77"/>
      <c r="C18" s="29" t="s">
        <v>57</v>
      </c>
      <c r="D18" s="46">
        <v>51712</v>
      </c>
      <c r="E18" s="46">
        <v>45808</v>
      </c>
      <c r="F18" s="4">
        <v>47238</v>
      </c>
      <c r="G18" s="4">
        <v>50593</v>
      </c>
      <c r="H18" s="4">
        <v>52256</v>
      </c>
      <c r="I18" s="4">
        <v>54154</v>
      </c>
      <c r="J18" s="4">
        <v>51052</v>
      </c>
      <c r="K18" s="4">
        <v>48810</v>
      </c>
      <c r="L18" s="4">
        <v>48469</v>
      </c>
      <c r="M18" s="4">
        <v>47042</v>
      </c>
      <c r="N18" s="4">
        <v>45935</v>
      </c>
      <c r="O18" s="4">
        <v>45325</v>
      </c>
      <c r="P18" s="4">
        <v>40356</v>
      </c>
      <c r="Q18" s="4">
        <v>40956</v>
      </c>
      <c r="R18" s="4">
        <v>39450</v>
      </c>
      <c r="S18" s="4">
        <v>39617</v>
      </c>
      <c r="T18" s="4">
        <v>36902</v>
      </c>
      <c r="U18" s="4">
        <v>37185</v>
      </c>
      <c r="V18" s="4">
        <v>35641</v>
      </c>
      <c r="W18" s="4">
        <v>34071</v>
      </c>
    </row>
    <row r="19" spans="2:23" s="1" customFormat="1" ht="18" customHeight="1">
      <c r="B19" s="77"/>
      <c r="C19" s="29" t="s">
        <v>58</v>
      </c>
      <c r="D19" s="46">
        <v>12917</v>
      </c>
      <c r="E19" s="46">
        <v>15073</v>
      </c>
      <c r="F19" s="4">
        <v>15219</v>
      </c>
      <c r="G19" s="4">
        <v>17138</v>
      </c>
      <c r="H19" s="4">
        <v>18118</v>
      </c>
      <c r="I19" s="4">
        <v>17639</v>
      </c>
      <c r="J19" s="4">
        <v>18391</v>
      </c>
      <c r="K19" s="4">
        <v>17398</v>
      </c>
      <c r="L19" s="4">
        <v>17199</v>
      </c>
      <c r="M19" s="4">
        <v>17602</v>
      </c>
      <c r="N19" s="4">
        <v>17974</v>
      </c>
      <c r="O19" s="4">
        <v>19062</v>
      </c>
      <c r="P19" s="4">
        <v>18738</v>
      </c>
      <c r="Q19" s="4">
        <v>20499</v>
      </c>
      <c r="R19" s="4">
        <v>17468</v>
      </c>
      <c r="S19" s="4">
        <v>19214</v>
      </c>
      <c r="T19" s="4">
        <v>20071</v>
      </c>
      <c r="U19" s="4">
        <v>20136</v>
      </c>
      <c r="V19" s="4">
        <v>19829</v>
      </c>
      <c r="W19" s="4">
        <v>20633</v>
      </c>
    </row>
    <row r="20" spans="2:23" s="1" customFormat="1" ht="18" customHeight="1">
      <c r="B20" s="77"/>
      <c r="C20" s="3" t="s">
        <v>52</v>
      </c>
      <c r="D20" s="45">
        <v>714</v>
      </c>
      <c r="E20" s="45">
        <v>785</v>
      </c>
      <c r="F20" s="45">
        <v>778</v>
      </c>
      <c r="G20" s="45">
        <v>694</v>
      </c>
      <c r="H20" s="45">
        <v>993</v>
      </c>
      <c r="I20" s="45">
        <v>994</v>
      </c>
      <c r="J20" s="45">
        <v>1041</v>
      </c>
      <c r="K20" s="45">
        <v>1143</v>
      </c>
      <c r="L20" s="45">
        <v>1221</v>
      </c>
      <c r="M20" s="45">
        <v>1236</v>
      </c>
      <c r="N20" s="45">
        <v>1293</v>
      </c>
      <c r="O20" s="45">
        <v>1300</v>
      </c>
      <c r="P20" s="45">
        <v>1359</v>
      </c>
      <c r="Q20" s="45">
        <v>1459</v>
      </c>
      <c r="R20" s="45">
        <v>1473</v>
      </c>
      <c r="S20" s="45">
        <v>1657</v>
      </c>
      <c r="T20" s="45">
        <v>1717</v>
      </c>
      <c r="U20" s="45">
        <v>1717</v>
      </c>
      <c r="V20" s="45">
        <v>1845</v>
      </c>
      <c r="W20" s="4">
        <v>2001</v>
      </c>
    </row>
    <row r="21" spans="2:23" s="1" customFormat="1" ht="18" customHeight="1">
      <c r="B21" s="77"/>
      <c r="C21" s="3" t="s">
        <v>28</v>
      </c>
      <c r="D21" s="4">
        <v>175</v>
      </c>
      <c r="E21" s="4">
        <v>186</v>
      </c>
      <c r="F21" s="4">
        <v>194</v>
      </c>
      <c r="G21" s="4">
        <v>144</v>
      </c>
      <c r="H21" s="4">
        <v>211</v>
      </c>
      <c r="I21" s="4">
        <v>193</v>
      </c>
      <c r="J21" s="4">
        <v>244</v>
      </c>
      <c r="K21" s="4">
        <v>219</v>
      </c>
      <c r="L21" s="4">
        <v>129</v>
      </c>
      <c r="M21" s="4">
        <v>137</v>
      </c>
      <c r="N21" s="4">
        <v>156</v>
      </c>
      <c r="O21" s="4">
        <v>171</v>
      </c>
      <c r="P21" s="4">
        <v>130</v>
      </c>
      <c r="Q21" s="4">
        <v>172</v>
      </c>
      <c r="R21" s="4">
        <v>164</v>
      </c>
      <c r="S21" s="4">
        <v>181</v>
      </c>
      <c r="T21" s="4">
        <v>153</v>
      </c>
      <c r="U21" s="4">
        <v>153</v>
      </c>
      <c r="V21" s="4">
        <v>155</v>
      </c>
      <c r="W21" s="4">
        <v>134</v>
      </c>
    </row>
    <row r="22" spans="2:23" s="1" customFormat="1" ht="18" customHeight="1">
      <c r="B22" s="77"/>
      <c r="C22" s="3" t="s">
        <v>29</v>
      </c>
      <c r="D22" s="4">
        <v>824</v>
      </c>
      <c r="E22" s="4">
        <v>871</v>
      </c>
      <c r="F22" s="4">
        <v>1089</v>
      </c>
      <c r="G22" s="4">
        <v>1036</v>
      </c>
      <c r="H22" s="4">
        <v>1144</v>
      </c>
      <c r="I22" s="4">
        <v>1082</v>
      </c>
      <c r="J22" s="4">
        <v>1156</v>
      </c>
      <c r="K22" s="4">
        <v>1137</v>
      </c>
      <c r="L22" s="4">
        <v>1066</v>
      </c>
      <c r="M22" s="4">
        <v>1043</v>
      </c>
      <c r="N22" s="4">
        <v>978</v>
      </c>
      <c r="O22" s="4">
        <v>919</v>
      </c>
      <c r="P22" s="4">
        <v>1051</v>
      </c>
      <c r="Q22" s="4">
        <v>1029</v>
      </c>
      <c r="R22" s="4">
        <v>1218</v>
      </c>
      <c r="S22" s="4">
        <v>1205</v>
      </c>
      <c r="T22" s="4">
        <v>1185</v>
      </c>
      <c r="U22" s="4">
        <v>1185</v>
      </c>
      <c r="V22" s="4">
        <v>1091</v>
      </c>
      <c r="W22" s="4">
        <v>1229</v>
      </c>
    </row>
    <row r="23" spans="2:23" s="1" customFormat="1" ht="18" customHeight="1">
      <c r="B23" s="77"/>
      <c r="C23" s="30" t="s">
        <v>24</v>
      </c>
      <c r="D23" s="31">
        <f>SUM(D15:D22)</f>
        <v>71565</v>
      </c>
      <c r="E23" s="31">
        <f>SUM(E15:E22)</f>
        <v>68741</v>
      </c>
      <c r="F23" s="31">
        <v>70394</v>
      </c>
      <c r="G23" s="31">
        <v>75913</v>
      </c>
      <c r="H23" s="31">
        <v>79328</v>
      </c>
      <c r="I23" s="31">
        <v>80882</v>
      </c>
      <c r="J23" s="31">
        <v>78552</v>
      </c>
      <c r="K23" s="31">
        <v>75148</v>
      </c>
      <c r="L23" s="31">
        <v>74588</v>
      </c>
      <c r="M23" s="31">
        <v>74228</v>
      </c>
      <c r="N23" s="31">
        <v>73323</v>
      </c>
      <c r="O23" s="31">
        <v>73804</v>
      </c>
      <c r="P23" s="31">
        <v>69443</v>
      </c>
      <c r="Q23" s="31">
        <v>71486</v>
      </c>
      <c r="R23" s="31">
        <v>67365</v>
      </c>
      <c r="S23" s="31">
        <v>69626</v>
      </c>
      <c r="T23" s="31">
        <v>67476</v>
      </c>
      <c r="U23" s="31">
        <v>67825</v>
      </c>
      <c r="V23" s="31">
        <v>65658</v>
      </c>
      <c r="W23" s="31">
        <v>65555</v>
      </c>
    </row>
    <row r="24" spans="2:23" s="1" customFormat="1" ht="18" customHeight="1">
      <c r="B24" s="77" t="s">
        <v>30</v>
      </c>
      <c r="C24" s="3" t="s">
        <v>31</v>
      </c>
      <c r="D24" s="4">
        <v>2608</v>
      </c>
      <c r="E24" s="4">
        <v>3080</v>
      </c>
      <c r="F24" s="4">
        <v>2464</v>
      </c>
      <c r="G24" s="4">
        <v>3646</v>
      </c>
      <c r="H24" s="4">
        <v>3811</v>
      </c>
      <c r="I24" s="4">
        <v>4357</v>
      </c>
      <c r="J24" s="4">
        <v>4272</v>
      </c>
      <c r="K24" s="4">
        <v>4351</v>
      </c>
      <c r="L24" s="4">
        <v>4571</v>
      </c>
      <c r="M24" s="4">
        <v>4513</v>
      </c>
      <c r="N24" s="4">
        <v>4827</v>
      </c>
      <c r="O24" s="4">
        <v>5097</v>
      </c>
      <c r="P24" s="4">
        <v>5263</v>
      </c>
      <c r="Q24" s="4">
        <v>5273</v>
      </c>
      <c r="R24" s="4">
        <v>6297</v>
      </c>
      <c r="S24" s="4">
        <v>6675</v>
      </c>
      <c r="T24" s="4">
        <v>7372</v>
      </c>
      <c r="U24" s="4">
        <v>7375</v>
      </c>
      <c r="V24" s="4">
        <v>13858</v>
      </c>
      <c r="W24" s="4">
        <v>10279</v>
      </c>
    </row>
    <row r="25" spans="2:23" s="1" customFormat="1" ht="18" customHeight="1">
      <c r="B25" s="77"/>
      <c r="C25" s="3" t="s">
        <v>32</v>
      </c>
      <c r="D25" s="4">
        <v>29402</v>
      </c>
      <c r="E25" s="4">
        <v>32229</v>
      </c>
      <c r="F25" s="4">
        <v>33152</v>
      </c>
      <c r="G25" s="4">
        <v>32104</v>
      </c>
      <c r="H25" s="4">
        <v>34021</v>
      </c>
      <c r="I25" s="4">
        <v>35683</v>
      </c>
      <c r="J25" s="4">
        <v>35472</v>
      </c>
      <c r="K25" s="4">
        <v>36364</v>
      </c>
      <c r="L25" s="4">
        <v>34446</v>
      </c>
      <c r="M25" s="4">
        <v>35897</v>
      </c>
      <c r="N25" s="4">
        <v>34532</v>
      </c>
      <c r="O25" s="4">
        <v>37329</v>
      </c>
      <c r="P25" s="4">
        <v>40068</v>
      </c>
      <c r="Q25" s="4">
        <v>39403</v>
      </c>
      <c r="R25" s="4">
        <v>46586</v>
      </c>
      <c r="S25" s="4">
        <v>44617</v>
      </c>
      <c r="T25" s="4">
        <v>60956</v>
      </c>
      <c r="U25" s="4">
        <v>61289</v>
      </c>
      <c r="V25" s="4">
        <v>62435</v>
      </c>
      <c r="W25" s="4">
        <v>54647</v>
      </c>
    </row>
    <row r="26" spans="2:23" s="1" customFormat="1" ht="18" customHeight="1">
      <c r="B26" s="77"/>
      <c r="C26" s="30" t="s">
        <v>24</v>
      </c>
      <c r="D26" s="31">
        <f>SUM(D24:D25)</f>
        <v>32010</v>
      </c>
      <c r="E26" s="31">
        <f>SUM(E24:E25)</f>
        <v>35309</v>
      </c>
      <c r="F26" s="31">
        <v>35616</v>
      </c>
      <c r="G26" s="31">
        <v>35750</v>
      </c>
      <c r="H26" s="31">
        <v>37832</v>
      </c>
      <c r="I26" s="31">
        <v>40040</v>
      </c>
      <c r="J26" s="31">
        <v>39744</v>
      </c>
      <c r="K26" s="31">
        <v>40715</v>
      </c>
      <c r="L26" s="31">
        <v>39017</v>
      </c>
      <c r="M26" s="31">
        <v>40410</v>
      </c>
      <c r="N26" s="31">
        <v>39359</v>
      </c>
      <c r="O26" s="31">
        <v>42426</v>
      </c>
      <c r="P26" s="31">
        <v>45331</v>
      </c>
      <c r="Q26" s="31">
        <v>44676</v>
      </c>
      <c r="R26" s="31">
        <v>52883</v>
      </c>
      <c r="S26" s="31">
        <v>51292</v>
      </c>
      <c r="T26" s="31">
        <v>68328</v>
      </c>
      <c r="U26" s="31">
        <v>68664</v>
      </c>
      <c r="V26" s="31">
        <v>76293</v>
      </c>
      <c r="W26" s="31">
        <v>64926</v>
      </c>
    </row>
    <row r="27" spans="2:23" s="1" customFormat="1" ht="18" customHeight="1">
      <c r="B27" s="78" t="s">
        <v>33</v>
      </c>
      <c r="C27" s="78"/>
      <c r="D27" s="32">
        <f>D13+D23+D26</f>
        <v>266429</v>
      </c>
      <c r="E27" s="32">
        <f>E13+E23+E26</f>
        <v>255366</v>
      </c>
      <c r="F27" s="32">
        <v>262794</v>
      </c>
      <c r="G27" s="32">
        <v>271783</v>
      </c>
      <c r="H27" s="32">
        <v>272226</v>
      </c>
      <c r="I27" s="32">
        <v>278649</v>
      </c>
      <c r="J27" s="32">
        <v>270475</v>
      </c>
      <c r="K27" s="32">
        <v>268634</v>
      </c>
      <c r="L27" s="32">
        <v>272515</v>
      </c>
      <c r="M27" s="32">
        <v>269238</v>
      </c>
      <c r="N27" s="32">
        <v>272759</v>
      </c>
      <c r="O27" s="32">
        <v>280026</v>
      </c>
      <c r="P27" s="32">
        <v>279644</v>
      </c>
      <c r="Q27" s="32">
        <v>277791</v>
      </c>
      <c r="R27" s="32">
        <v>284923</v>
      </c>
      <c r="S27" s="32">
        <v>279919</v>
      </c>
      <c r="T27" s="32">
        <v>296471</v>
      </c>
      <c r="U27" s="32">
        <v>297621</v>
      </c>
      <c r="V27" s="32">
        <v>307777</v>
      </c>
      <c r="W27" s="32">
        <v>303302</v>
      </c>
    </row>
    <row r="28" spans="2:23" s="1" customFormat="1" ht="15.75" customHeight="1">
      <c r="B28" s="79" t="s">
        <v>72</v>
      </c>
      <c r="C28" s="80"/>
      <c r="D28" s="80"/>
      <c r="E28" s="80"/>
      <c r="F28" s="80"/>
      <c r="G28" s="80"/>
      <c r="H28" s="80"/>
      <c r="I28" s="80"/>
      <c r="J28" s="80"/>
      <c r="K28" s="80"/>
      <c r="L28" s="80"/>
      <c r="M28" s="80"/>
      <c r="N28" s="80"/>
      <c r="O28" s="80"/>
      <c r="P28" s="80"/>
      <c r="Q28" s="80"/>
      <c r="R28" s="80"/>
      <c r="S28" s="80"/>
      <c r="T28" s="80"/>
      <c r="U28" s="80"/>
      <c r="V28" s="80"/>
      <c r="W28" s="81"/>
    </row>
    <row r="29" spans="2:5" s="42" customFormat="1" ht="20.25" customHeight="1">
      <c r="B29" s="43" t="s">
        <v>70</v>
      </c>
      <c r="D29" s="40"/>
      <c r="E29" s="40"/>
    </row>
    <row r="30" spans="3:10" s="1" customFormat="1" ht="39.75" customHeight="1">
      <c r="C30" s="76" t="s">
        <v>34</v>
      </c>
      <c r="D30" s="76"/>
      <c r="E30" s="76"/>
      <c r="F30" s="76"/>
      <c r="G30" s="76"/>
      <c r="H30" s="76"/>
      <c r="I30" s="76"/>
      <c r="J30" s="76"/>
    </row>
    <row r="31" s="1" customFormat="1" ht="6.75" customHeight="1"/>
    <row r="32" spans="2:23" s="1" customFormat="1" ht="32.25" customHeight="1">
      <c r="B32" s="2" t="s">
        <v>2</v>
      </c>
      <c r="C32" s="2" t="s">
        <v>3</v>
      </c>
      <c r="D32" s="37" t="s">
        <v>75</v>
      </c>
      <c r="E32" s="37" t="s">
        <v>76</v>
      </c>
      <c r="F32" s="37" t="s">
        <v>4</v>
      </c>
      <c r="G32" s="37" t="s">
        <v>5</v>
      </c>
      <c r="H32" s="37" t="s">
        <v>6</v>
      </c>
      <c r="I32" s="37" t="s">
        <v>7</v>
      </c>
      <c r="J32" s="37" t="s">
        <v>8</v>
      </c>
      <c r="K32" s="37" t="s">
        <v>9</v>
      </c>
      <c r="L32" s="37" t="s">
        <v>10</v>
      </c>
      <c r="M32" s="37" t="s">
        <v>11</v>
      </c>
      <c r="N32" s="37" t="s">
        <v>12</v>
      </c>
      <c r="O32" s="37" t="s">
        <v>13</v>
      </c>
      <c r="P32" s="37" t="s">
        <v>14</v>
      </c>
      <c r="Q32" s="37" t="s">
        <v>15</v>
      </c>
      <c r="R32" s="37" t="s">
        <v>16</v>
      </c>
      <c r="S32" s="37" t="s">
        <v>17</v>
      </c>
      <c r="T32" s="38" t="s">
        <v>37</v>
      </c>
      <c r="U32" s="38" t="s">
        <v>38</v>
      </c>
      <c r="V32" s="37" t="s">
        <v>18</v>
      </c>
      <c r="W32" s="37" t="s">
        <v>19</v>
      </c>
    </row>
    <row r="33" spans="2:23" s="1" customFormat="1" ht="18" customHeight="1">
      <c r="B33" s="77" t="s">
        <v>20</v>
      </c>
      <c r="C33" s="3" t="s">
        <v>21</v>
      </c>
      <c r="D33" s="53">
        <v>81.6</v>
      </c>
      <c r="E33" s="53">
        <v>80.3</v>
      </c>
      <c r="F33" s="5">
        <v>79.2991239048811</v>
      </c>
      <c r="G33" s="5">
        <v>82.03524483605374</v>
      </c>
      <c r="H33" s="5">
        <v>80.00626227548318</v>
      </c>
      <c r="I33" s="5">
        <v>83.73354096856272</v>
      </c>
      <c r="J33" s="5">
        <v>81.92883079157589</v>
      </c>
      <c r="K33" s="5">
        <v>82.76429858140058</v>
      </c>
      <c r="L33" s="5">
        <v>87.79539167918674</v>
      </c>
      <c r="M33" s="5">
        <v>86.04846997031285</v>
      </c>
      <c r="N33" s="5">
        <v>87.47942048073757</v>
      </c>
      <c r="O33" s="5">
        <v>90.55194281721933</v>
      </c>
      <c r="P33" s="5">
        <v>90.49394725464765</v>
      </c>
      <c r="Q33" s="5">
        <v>91.17734202445725</v>
      </c>
      <c r="R33" s="5">
        <v>91.69688370382049</v>
      </c>
      <c r="S33" s="5">
        <v>90.50498578350887</v>
      </c>
      <c r="T33" s="5">
        <v>91.4776903601666</v>
      </c>
      <c r="U33" s="5">
        <v>91.42504040308013</v>
      </c>
      <c r="V33" s="5">
        <v>92.23269809428285</v>
      </c>
      <c r="W33" s="5">
        <v>93.79458285950584</v>
      </c>
    </row>
    <row r="34" spans="2:23" s="1" customFormat="1" ht="18" customHeight="1">
      <c r="B34" s="77"/>
      <c r="C34" s="3" t="s">
        <v>22</v>
      </c>
      <c r="D34" s="53">
        <v>74.8</v>
      </c>
      <c r="E34" s="53">
        <v>72.9</v>
      </c>
      <c r="F34" s="5">
        <v>78.17471870665</v>
      </c>
      <c r="G34" s="5">
        <v>79.4497885113931</v>
      </c>
      <c r="H34" s="5">
        <v>81.36219187494632</v>
      </c>
      <c r="I34" s="5">
        <v>80.18440069773237</v>
      </c>
      <c r="J34" s="5">
        <v>79.76256754543965</v>
      </c>
      <c r="K34" s="5">
        <v>81.43395042359586</v>
      </c>
      <c r="L34" s="5">
        <v>83.43298338119675</v>
      </c>
      <c r="M34" s="5">
        <v>83.56181553261159</v>
      </c>
      <c r="N34" s="5">
        <v>85.55642765901781</v>
      </c>
      <c r="O34" s="5">
        <v>85.34053349471627</v>
      </c>
      <c r="P34" s="5">
        <v>89.13147681412646</v>
      </c>
      <c r="Q34" s="5">
        <v>87.9377744888274</v>
      </c>
      <c r="R34" s="5">
        <v>89.83117640568105</v>
      </c>
      <c r="S34" s="5">
        <v>87.3732235398849</v>
      </c>
      <c r="T34" s="5">
        <v>89.39198332581543</v>
      </c>
      <c r="U34" s="5">
        <v>89.33595686663361</v>
      </c>
      <c r="V34" s="5">
        <v>90.65731893823535</v>
      </c>
      <c r="W34" s="5">
        <v>92.67844173504551</v>
      </c>
    </row>
    <row r="35" spans="2:23" s="1" customFormat="1" ht="18" customHeight="1">
      <c r="B35" s="77"/>
      <c r="C35" s="3" t="s">
        <v>23</v>
      </c>
      <c r="D35" s="53">
        <v>71.9</v>
      </c>
      <c r="E35" s="53">
        <v>72.9</v>
      </c>
      <c r="F35" s="5">
        <v>77.41407971024286</v>
      </c>
      <c r="G35" s="5">
        <v>81.89940102475283</v>
      </c>
      <c r="H35" s="5">
        <v>80.23781324024436</v>
      </c>
      <c r="I35" s="5">
        <v>81.05821151060188</v>
      </c>
      <c r="J35" s="5">
        <v>83.03338273696097</v>
      </c>
      <c r="K35" s="5">
        <v>82.91961592302687</v>
      </c>
      <c r="L35" s="5">
        <v>85.18518518518519</v>
      </c>
      <c r="M35" s="5">
        <v>83.04655357613345</v>
      </c>
      <c r="N35" s="5">
        <v>82.63931166037582</v>
      </c>
      <c r="O35" s="5">
        <v>83.89018336541383</v>
      </c>
      <c r="P35" s="5">
        <v>84.84989036937088</v>
      </c>
      <c r="Q35" s="5">
        <v>86.76197631253314</v>
      </c>
      <c r="R35" s="5">
        <v>87.9570092156271</v>
      </c>
      <c r="S35" s="5">
        <v>85.93924158702303</v>
      </c>
      <c r="T35" s="5">
        <v>86.65013482280432</v>
      </c>
      <c r="U35" s="5">
        <v>86.59991376419298</v>
      </c>
      <c r="V35" s="5">
        <v>87.67629838575864</v>
      </c>
      <c r="W35" s="5">
        <v>91.97733918128655</v>
      </c>
    </row>
    <row r="36" spans="2:23" s="1" customFormat="1" ht="18" customHeight="1">
      <c r="B36" s="77"/>
      <c r="C36" s="30" t="s">
        <v>24</v>
      </c>
      <c r="D36" s="51">
        <v>76</v>
      </c>
      <c r="E36" s="51">
        <v>75.4</v>
      </c>
      <c r="F36" s="33">
        <v>78.27497890653473</v>
      </c>
      <c r="G36" s="33">
        <v>81.21858308774671</v>
      </c>
      <c r="H36" s="33">
        <v>80.49313504113785</v>
      </c>
      <c r="I36" s="33">
        <v>81.78315876801825</v>
      </c>
      <c r="J36" s="33">
        <v>81.55533880683402</v>
      </c>
      <c r="K36" s="33">
        <v>82.34967522841818</v>
      </c>
      <c r="L36" s="33">
        <v>85.58502760199272</v>
      </c>
      <c r="M36" s="33">
        <v>84.37390848760043</v>
      </c>
      <c r="N36" s="33">
        <v>85.53726294865423</v>
      </c>
      <c r="O36" s="33">
        <v>87.02092165800687</v>
      </c>
      <c r="P36" s="33">
        <v>88.58215891812316</v>
      </c>
      <c r="Q36" s="33">
        <v>88.9689490226731</v>
      </c>
      <c r="R36" s="33">
        <v>90.1666721420984</v>
      </c>
      <c r="S36" s="33">
        <v>88.3407598368762</v>
      </c>
      <c r="T36" s="33">
        <v>89.61141818141255</v>
      </c>
      <c r="U36" s="33">
        <v>89.55608788203843</v>
      </c>
      <c r="V36" s="33">
        <v>90.61381507406982</v>
      </c>
      <c r="W36" s="33">
        <v>92.97800110828362</v>
      </c>
    </row>
    <row r="37" spans="2:23" s="1" customFormat="1" ht="18" customHeight="1">
      <c r="B37" s="77" t="s">
        <v>25</v>
      </c>
      <c r="C37" s="3" t="s">
        <v>53</v>
      </c>
      <c r="D37" s="53">
        <f>D14*100/(3400+19+938)</f>
        <v>68.44158824879504</v>
      </c>
      <c r="E37" s="53">
        <f>E14*100/(3393+26+980)</f>
        <v>74.26687883609911</v>
      </c>
      <c r="F37" s="47">
        <v>73.24167107350608</v>
      </c>
      <c r="G37" s="47">
        <v>76.15454271053426</v>
      </c>
      <c r="H37" s="5">
        <v>77.54547922888949</v>
      </c>
      <c r="I37" s="5">
        <v>78.35522558537978</v>
      </c>
      <c r="J37" s="5">
        <v>80.58587018954624</v>
      </c>
      <c r="K37" s="5">
        <v>78.9971346704871</v>
      </c>
      <c r="L37" s="5">
        <v>82.78990643606464</v>
      </c>
      <c r="M37" s="5">
        <v>85.0729517396184</v>
      </c>
      <c r="N37" s="5">
        <v>83.69324473975637</v>
      </c>
      <c r="O37" s="5">
        <v>83.167250201993</v>
      </c>
      <c r="P37" s="5">
        <v>85.46731496488384</v>
      </c>
      <c r="Q37" s="5">
        <v>84.7934754012102</v>
      </c>
      <c r="R37" s="5">
        <v>84.64630225080386</v>
      </c>
      <c r="S37" s="5">
        <v>87.45148771021992</v>
      </c>
      <c r="T37" s="5">
        <v>86.8</v>
      </c>
      <c r="U37" s="5">
        <v>86.80216802168022</v>
      </c>
      <c r="V37" s="5">
        <v>89.56425201221204</v>
      </c>
      <c r="W37" s="26" t="s">
        <v>51</v>
      </c>
    </row>
    <row r="38" spans="2:23" s="1" customFormat="1" ht="18" customHeight="1">
      <c r="B38" s="77"/>
      <c r="C38" s="28" t="s">
        <v>54</v>
      </c>
      <c r="D38" s="66">
        <f>D15*100/(3400+19)</f>
        <v>66.33518572682071</v>
      </c>
      <c r="E38" s="66">
        <f>E15*100/(3393+26)</f>
        <v>72.59432582626499</v>
      </c>
      <c r="F38" s="56">
        <v>69.91926991926992</v>
      </c>
      <c r="G38" s="57">
        <v>72.23538704581358</v>
      </c>
      <c r="H38" s="58">
        <v>72.97297297297297</v>
      </c>
      <c r="I38" s="58">
        <v>74.2469240560034</v>
      </c>
      <c r="J38" s="58">
        <v>77.07423580786026</v>
      </c>
      <c r="K38" s="58">
        <v>73.03167420814479</v>
      </c>
      <c r="L38" s="58">
        <v>78.00734618916437</v>
      </c>
      <c r="M38" s="58">
        <v>81.19349005424955</v>
      </c>
      <c r="N38" s="58">
        <v>78.81548974943053</v>
      </c>
      <c r="O38" s="58">
        <v>79.25531914893617</v>
      </c>
      <c r="P38" s="58">
        <v>82.79816513761467</v>
      </c>
      <c r="Q38" s="58">
        <v>80.14538845979101</v>
      </c>
      <c r="R38" s="58">
        <v>80.28571428571429</v>
      </c>
      <c r="S38" s="58">
        <v>83.15637065637065</v>
      </c>
      <c r="T38" s="59">
        <v>80.83832335329342</v>
      </c>
      <c r="U38" s="60">
        <v>80.8487486398259</v>
      </c>
      <c r="V38" s="60">
        <v>82.953181272509</v>
      </c>
      <c r="W38" s="5">
        <v>92.69988412514485</v>
      </c>
    </row>
    <row r="39" spans="2:23" s="1" customFormat="1" ht="18" customHeight="1">
      <c r="B39" s="77"/>
      <c r="C39" s="3" t="s">
        <v>27</v>
      </c>
      <c r="D39" s="55">
        <v>74.5</v>
      </c>
      <c r="E39" s="55">
        <v>77.5</v>
      </c>
      <c r="F39" s="5">
        <v>76.56037067320796</v>
      </c>
      <c r="G39" s="5">
        <v>82.41985522233712</v>
      </c>
      <c r="H39" s="5">
        <v>82.16019417475728</v>
      </c>
      <c r="I39" s="5">
        <v>83.1573896353167</v>
      </c>
      <c r="J39" s="5">
        <v>82.11402006361635</v>
      </c>
      <c r="K39" s="5">
        <v>83.86369330994738</v>
      </c>
      <c r="L39" s="5">
        <v>81.25153374233129</v>
      </c>
      <c r="M39" s="5">
        <v>85.33809417540728</v>
      </c>
      <c r="N39" s="5">
        <v>83.86075949367088</v>
      </c>
      <c r="O39" s="5">
        <v>82.47445579742336</v>
      </c>
      <c r="P39" s="5">
        <v>87.35429953815704</v>
      </c>
      <c r="Q39" s="5">
        <v>86.97421981004071</v>
      </c>
      <c r="R39" s="5">
        <v>87.55635707844905</v>
      </c>
      <c r="S39" s="5">
        <v>87.46342561332433</v>
      </c>
      <c r="T39" s="5">
        <v>88.18203478675244</v>
      </c>
      <c r="U39" s="5">
        <v>88.18203478675244</v>
      </c>
      <c r="V39" s="5">
        <v>90.2293358815098</v>
      </c>
      <c r="W39" s="5">
        <v>94.37956204379562</v>
      </c>
    </row>
    <row r="40" spans="2:23" s="1" customFormat="1" ht="18" customHeight="1">
      <c r="B40" s="77"/>
      <c r="C40" s="29" t="s">
        <v>77</v>
      </c>
      <c r="D40" s="55">
        <v>67.8</v>
      </c>
      <c r="E40" s="55">
        <v>67.6</v>
      </c>
      <c r="F40" s="5">
        <v>69.71465629053178</v>
      </c>
      <c r="G40" s="5">
        <v>67.73347324239245</v>
      </c>
      <c r="H40" s="5">
        <v>65.98639455782312</v>
      </c>
      <c r="I40" s="5">
        <v>73.00864815657715</v>
      </c>
      <c r="J40" s="5">
        <v>73.56157869709938</v>
      </c>
      <c r="K40" s="5">
        <v>72.62021589793916</v>
      </c>
      <c r="L40" s="5">
        <v>72.52427184466019</v>
      </c>
      <c r="M40" s="5">
        <v>74.06698564593302</v>
      </c>
      <c r="N40" s="5">
        <v>78.17079332996462</v>
      </c>
      <c r="O40" s="5">
        <v>76.95410993444276</v>
      </c>
      <c r="P40" s="5">
        <v>72.21037668798863</v>
      </c>
      <c r="Q40" s="5">
        <v>75.03195568811249</v>
      </c>
      <c r="R40" s="5">
        <v>73.10195227765726</v>
      </c>
      <c r="S40" s="5">
        <v>73.59203296703298</v>
      </c>
      <c r="T40" s="5">
        <v>80.12752391073327</v>
      </c>
      <c r="U40" s="5">
        <v>80.12752391073327</v>
      </c>
      <c r="V40" s="5">
        <v>74.25287356321839</v>
      </c>
      <c r="W40" s="5">
        <v>77.98058252427185</v>
      </c>
    </row>
    <row r="41" spans="2:23" s="1" customFormat="1" ht="18" customHeight="1">
      <c r="B41" s="77"/>
      <c r="C41" s="29" t="s">
        <v>57</v>
      </c>
      <c r="D41" s="55">
        <v>82.1</v>
      </c>
      <c r="E41" s="55">
        <v>81.7</v>
      </c>
      <c r="F41" s="5">
        <v>83.04998329787794</v>
      </c>
      <c r="G41" s="5">
        <v>85.04740451855837</v>
      </c>
      <c r="H41" s="5">
        <v>83.1506086403055</v>
      </c>
      <c r="I41" s="5">
        <v>83.02771985772108</v>
      </c>
      <c r="J41" s="5">
        <v>80.42978227305669</v>
      </c>
      <c r="K41" s="5">
        <v>79.45758517963827</v>
      </c>
      <c r="L41" s="5">
        <v>78.8729414827833</v>
      </c>
      <c r="M41" s="5">
        <v>77.84286470743976</v>
      </c>
      <c r="N41" s="5">
        <v>77.73208786001963</v>
      </c>
      <c r="O41" s="5">
        <v>79.63210232263958</v>
      </c>
      <c r="P41" s="5">
        <v>79.33786812409075</v>
      </c>
      <c r="Q41" s="5">
        <v>81.76645570883827</v>
      </c>
      <c r="R41" s="5">
        <v>82.685334618851</v>
      </c>
      <c r="S41" s="5">
        <v>85.56217873957928</v>
      </c>
      <c r="T41" s="5">
        <v>85.19057183092087</v>
      </c>
      <c r="U41" s="5">
        <v>84.87981921522974</v>
      </c>
      <c r="V41" s="5">
        <v>84.91006551518761</v>
      </c>
      <c r="W41" s="5">
        <v>86.18369463486202</v>
      </c>
    </row>
    <row r="42" spans="2:23" s="1" customFormat="1" ht="18" customHeight="1">
      <c r="B42" s="77"/>
      <c r="C42" s="29" t="s">
        <v>58</v>
      </c>
      <c r="D42" s="55">
        <v>73.3</v>
      </c>
      <c r="E42" s="55">
        <v>79.3</v>
      </c>
      <c r="F42" s="5">
        <v>77.39524003254678</v>
      </c>
      <c r="G42" s="5">
        <v>81.14967564752119</v>
      </c>
      <c r="H42" s="5">
        <v>82.51582638794007</v>
      </c>
      <c r="I42" s="5">
        <v>79.54094516594516</v>
      </c>
      <c r="J42" s="5">
        <v>81.66881300235357</v>
      </c>
      <c r="K42" s="5">
        <v>79.97977290488669</v>
      </c>
      <c r="L42" s="5">
        <v>77.73207990599295</v>
      </c>
      <c r="M42" s="5">
        <v>77.60680745998853</v>
      </c>
      <c r="N42" s="5">
        <v>76.72343876723438</v>
      </c>
      <c r="O42" s="5">
        <v>78.86962638090115</v>
      </c>
      <c r="P42" s="5">
        <v>77.7897708402524</v>
      </c>
      <c r="Q42" s="5">
        <v>82.87446937537902</v>
      </c>
      <c r="R42" s="5">
        <v>74.35089810164297</v>
      </c>
      <c r="S42" s="5">
        <v>76.25208349869037</v>
      </c>
      <c r="T42" s="5">
        <v>80.79136980235882</v>
      </c>
      <c r="U42" s="5">
        <v>80.68277437191969</v>
      </c>
      <c r="V42" s="5">
        <v>81.5270125812022</v>
      </c>
      <c r="W42" s="5">
        <v>85.35556199065073</v>
      </c>
    </row>
    <row r="43" spans="2:23" s="1" customFormat="1" ht="18" customHeight="1">
      <c r="B43" s="77"/>
      <c r="C43" s="3" t="s">
        <v>52</v>
      </c>
      <c r="D43" s="54">
        <v>76.1</v>
      </c>
      <c r="E43" s="54">
        <v>80.1</v>
      </c>
      <c r="F43" s="61">
        <v>83.38692390139336</v>
      </c>
      <c r="G43" s="61">
        <v>88.86043533930858</v>
      </c>
      <c r="H43" s="61">
        <v>87.87610619469027</v>
      </c>
      <c r="I43" s="61">
        <v>86.8122270742358</v>
      </c>
      <c r="J43" s="61">
        <v>87.33221476510067</v>
      </c>
      <c r="K43" s="61">
        <v>89.296875</v>
      </c>
      <c r="L43" s="61">
        <v>90.5114899925871</v>
      </c>
      <c r="M43" s="61">
        <v>91.42011834319527</v>
      </c>
      <c r="N43" s="61">
        <v>91.24911785462244</v>
      </c>
      <c r="O43" s="61">
        <v>89.22443376801647</v>
      </c>
      <c r="P43" s="61">
        <v>89.2904073587385</v>
      </c>
      <c r="Q43" s="61">
        <v>91.1875</v>
      </c>
      <c r="R43" s="61">
        <v>90.25735294117646</v>
      </c>
      <c r="S43" s="61">
        <v>92.41494701617401</v>
      </c>
      <c r="T43" s="61">
        <v>92.71058315334773</v>
      </c>
      <c r="U43" s="61">
        <v>92.71058315334773</v>
      </c>
      <c r="V43" s="61">
        <v>95.25038719669593</v>
      </c>
      <c r="W43" s="5">
        <v>96.4</v>
      </c>
    </row>
    <row r="44" spans="2:23" s="1" customFormat="1" ht="18" customHeight="1">
      <c r="B44" s="77"/>
      <c r="C44" s="3" t="s">
        <v>28</v>
      </c>
      <c r="D44" s="53">
        <v>92.1</v>
      </c>
      <c r="E44" s="53">
        <v>93.9</v>
      </c>
      <c r="F44" s="5">
        <v>95.6</v>
      </c>
      <c r="G44" s="5">
        <v>91.7</v>
      </c>
      <c r="H44" s="5">
        <v>92.54385964912281</v>
      </c>
      <c r="I44" s="5">
        <v>85.39823008849558</v>
      </c>
      <c r="J44" s="5">
        <v>92.77566539923954</v>
      </c>
      <c r="K44" s="5">
        <v>94.8051948051948</v>
      </c>
      <c r="L44" s="5">
        <v>89.58333333333334</v>
      </c>
      <c r="M44" s="5">
        <v>94.48275862068965</v>
      </c>
      <c r="N44" s="5">
        <v>90.69767441860465</v>
      </c>
      <c r="O44" s="5">
        <v>92.93478260869566</v>
      </c>
      <c r="P44" s="5">
        <v>96.29629629629629</v>
      </c>
      <c r="Q44" s="5">
        <v>95.02762430939227</v>
      </c>
      <c r="R44" s="5">
        <v>94.25287356321839</v>
      </c>
      <c r="S44" s="5">
        <v>93.78238341968913</v>
      </c>
      <c r="T44" s="5">
        <v>95.625</v>
      </c>
      <c r="U44" s="5">
        <v>95.625</v>
      </c>
      <c r="V44" s="5">
        <v>92.81437125748504</v>
      </c>
      <c r="W44" s="5">
        <v>97.8102189781022</v>
      </c>
    </row>
    <row r="45" spans="2:23" s="1" customFormat="1" ht="18" customHeight="1">
      <c r="B45" s="77"/>
      <c r="C45" s="3" t="s">
        <v>29</v>
      </c>
      <c r="D45" s="53">
        <v>77.7</v>
      </c>
      <c r="E45" s="53">
        <v>82.5</v>
      </c>
      <c r="F45" s="5">
        <v>83.3205814843152</v>
      </c>
      <c r="G45" s="5">
        <v>83.81877022653723</v>
      </c>
      <c r="H45" s="5">
        <v>88.75096974398758</v>
      </c>
      <c r="I45" s="5">
        <v>87.68233387358185</v>
      </c>
      <c r="J45" s="5">
        <v>88.04265041888804</v>
      </c>
      <c r="K45" s="5">
        <v>89.45712037765539</v>
      </c>
      <c r="L45" s="5">
        <v>88.39137645107795</v>
      </c>
      <c r="M45" s="5">
        <v>87.42665549036045</v>
      </c>
      <c r="N45" s="5">
        <v>88.26714801444044</v>
      </c>
      <c r="O45" s="5">
        <v>83.7739288969918</v>
      </c>
      <c r="P45" s="5">
        <v>86.43092105263158</v>
      </c>
      <c r="Q45" s="5">
        <v>84.69135802469135</v>
      </c>
      <c r="R45" s="5">
        <v>90.15544041450777</v>
      </c>
      <c r="S45" s="5">
        <v>90.80633006782216</v>
      </c>
      <c r="T45" s="5">
        <v>90.73506891271057</v>
      </c>
      <c r="U45" s="5">
        <v>90.73506891271057</v>
      </c>
      <c r="V45" s="5">
        <v>90.2398676592225</v>
      </c>
      <c r="W45" s="5">
        <v>90.6</v>
      </c>
    </row>
    <row r="46" spans="2:23" s="1" customFormat="1" ht="18" customHeight="1">
      <c r="B46" s="77"/>
      <c r="C46" s="30" t="s">
        <v>24</v>
      </c>
      <c r="D46" s="51">
        <v>79.3</v>
      </c>
      <c r="E46" s="51">
        <v>80.5</v>
      </c>
      <c r="F46" s="33">
        <v>80.86988488844979</v>
      </c>
      <c r="G46" s="33">
        <v>83.34120126911634</v>
      </c>
      <c r="H46" s="33">
        <v>82.47868579746309</v>
      </c>
      <c r="I46" s="33">
        <v>81.92490402828</v>
      </c>
      <c r="J46" s="33">
        <v>80.78074063409467</v>
      </c>
      <c r="K46" s="33">
        <v>79.77240639894696</v>
      </c>
      <c r="L46" s="33">
        <v>78.85400148007189</v>
      </c>
      <c r="M46" s="33">
        <v>78.47673017148415</v>
      </c>
      <c r="N46" s="33">
        <v>78.15617805065233</v>
      </c>
      <c r="O46" s="33">
        <v>79.7312188060411</v>
      </c>
      <c r="P46" s="33">
        <v>79.48333485944511</v>
      </c>
      <c r="Q46" s="33">
        <v>82.3666321004724</v>
      </c>
      <c r="R46" s="33">
        <v>80.5185025817556</v>
      </c>
      <c r="S46" s="33">
        <v>82.65194681861348</v>
      </c>
      <c r="T46" s="33">
        <v>83.99327814775627</v>
      </c>
      <c r="U46" s="33">
        <v>83.7945689506066</v>
      </c>
      <c r="V46" s="33">
        <v>84.0992929603443</v>
      </c>
      <c r="W46" s="33">
        <v>86.59725621452857</v>
      </c>
    </row>
    <row r="47" spans="2:23" s="1" customFormat="1" ht="18" customHeight="1">
      <c r="B47" s="77" t="s">
        <v>30</v>
      </c>
      <c r="C47" s="3" t="s">
        <v>31</v>
      </c>
      <c r="D47" s="53">
        <v>73.2</v>
      </c>
      <c r="E47" s="53">
        <v>75.1</v>
      </c>
      <c r="F47" s="5">
        <v>75.05330490405117</v>
      </c>
      <c r="G47" s="5">
        <v>76.87117857895846</v>
      </c>
      <c r="H47" s="5">
        <v>74.59385398316695</v>
      </c>
      <c r="I47" s="5">
        <v>79.17499545702344</v>
      </c>
      <c r="J47" s="5">
        <v>76.28571428571429</v>
      </c>
      <c r="K47" s="5">
        <v>75.82781456953643</v>
      </c>
      <c r="L47" s="5">
        <v>78.20359281437126</v>
      </c>
      <c r="M47" s="5">
        <v>75.73418358785031</v>
      </c>
      <c r="N47" s="5">
        <v>78.25875486381322</v>
      </c>
      <c r="O47" s="5">
        <v>80.2930056710775</v>
      </c>
      <c r="P47" s="5">
        <v>79.19049052061389</v>
      </c>
      <c r="Q47" s="5">
        <v>77.8877400295421</v>
      </c>
      <c r="R47" s="5">
        <v>87.42190753852562</v>
      </c>
      <c r="S47" s="5">
        <v>88.08392715756136</v>
      </c>
      <c r="T47" s="5">
        <v>87.01605288007555</v>
      </c>
      <c r="U47" s="5">
        <v>86.96933962264151</v>
      </c>
      <c r="V47" s="5">
        <v>82.4292172257911</v>
      </c>
      <c r="W47" s="5">
        <v>80.50595238095238</v>
      </c>
    </row>
    <row r="48" spans="2:23" s="1" customFormat="1" ht="18" customHeight="1">
      <c r="B48" s="77"/>
      <c r="C48" s="3" t="s">
        <v>32</v>
      </c>
      <c r="D48" s="53">
        <v>75.5</v>
      </c>
      <c r="E48" s="53">
        <v>82.3</v>
      </c>
      <c r="F48" s="5">
        <v>83.79970172644776</v>
      </c>
      <c r="G48" s="5">
        <v>80.09380535389067</v>
      </c>
      <c r="H48" s="5">
        <v>79.84088615615687</v>
      </c>
      <c r="I48" s="5">
        <v>80.62315009376624</v>
      </c>
      <c r="J48" s="5">
        <v>78.76365574207301</v>
      </c>
      <c r="K48" s="5">
        <v>78.96805576668332</v>
      </c>
      <c r="L48" s="5">
        <v>76.65227646980284</v>
      </c>
      <c r="M48" s="5">
        <v>79.07873287218575</v>
      </c>
      <c r="N48" s="5">
        <v>75.37763031520126</v>
      </c>
      <c r="O48" s="5">
        <v>79.0416499036568</v>
      </c>
      <c r="P48" s="5">
        <v>79.66597077244259</v>
      </c>
      <c r="Q48" s="5">
        <v>77.98559157661403</v>
      </c>
      <c r="R48" s="5">
        <v>88.68962628743313</v>
      </c>
      <c r="S48" s="5">
        <v>88.71589914897001</v>
      </c>
      <c r="T48" s="5">
        <v>86.18490816802635</v>
      </c>
      <c r="U48" s="5">
        <v>86.14296958452803</v>
      </c>
      <c r="V48" s="5">
        <v>81.10442836544082</v>
      </c>
      <c r="W48" s="5">
        <v>83.09940542266693</v>
      </c>
    </row>
    <row r="49" spans="2:23" s="1" customFormat="1" ht="18" customHeight="1">
      <c r="B49" s="77"/>
      <c r="C49" s="30" t="s">
        <v>24</v>
      </c>
      <c r="D49" s="51">
        <v>75.3</v>
      </c>
      <c r="E49" s="51">
        <v>81.6</v>
      </c>
      <c r="F49" s="33">
        <v>83.12949304453366</v>
      </c>
      <c r="G49" s="33">
        <v>79.75282202293312</v>
      </c>
      <c r="H49" s="33">
        <v>79.27912824811399</v>
      </c>
      <c r="I49" s="33">
        <v>80.46300389855713</v>
      </c>
      <c r="J49" s="33">
        <v>78.48961213365985</v>
      </c>
      <c r="K49" s="33">
        <v>78.62011701778438</v>
      </c>
      <c r="L49" s="33">
        <v>76.83082921450092</v>
      </c>
      <c r="M49" s="33">
        <v>78.6906315113041</v>
      </c>
      <c r="N49" s="33">
        <v>75.71950750288573</v>
      </c>
      <c r="O49" s="33">
        <v>79.1899206719552</v>
      </c>
      <c r="P49" s="33">
        <v>79.61047399940288</v>
      </c>
      <c r="Q49" s="33">
        <v>77.9740296006702</v>
      </c>
      <c r="R49" s="33">
        <v>88.53674870249456</v>
      </c>
      <c r="S49" s="33">
        <v>88.63314325211681</v>
      </c>
      <c r="T49" s="33">
        <v>86.27381658859329</v>
      </c>
      <c r="U49" s="33">
        <v>86.23097402923595</v>
      </c>
      <c r="V49" s="33">
        <v>81.3418911859094</v>
      </c>
      <c r="W49" s="33">
        <v>82.67773688700989</v>
      </c>
    </row>
    <row r="50" spans="2:23" s="1" customFormat="1" ht="18" customHeight="1">
      <c r="B50" s="78" t="s">
        <v>33</v>
      </c>
      <c r="C50" s="78"/>
      <c r="D50" s="34">
        <f>D27*100/(214337+90270+42493)</f>
        <v>76.75857101699798</v>
      </c>
      <c r="E50" s="34">
        <f>E27*100/(200758+85421+43265)</f>
        <v>77.51423610689525</v>
      </c>
      <c r="F50" s="34">
        <v>79.58896268500769</v>
      </c>
      <c r="G50" s="34">
        <v>81.60181348705939</v>
      </c>
      <c r="H50" s="34">
        <v>80.88843988173944</v>
      </c>
      <c r="I50" s="34">
        <v>81.63170245115703</v>
      </c>
      <c r="J50" s="34">
        <v>80.86601908076287</v>
      </c>
      <c r="K50" s="34">
        <v>81.034675193436</v>
      </c>
      <c r="L50" s="34">
        <v>82.31887822913897</v>
      </c>
      <c r="M50" s="34">
        <v>81.79274601954607</v>
      </c>
      <c r="N50" s="34">
        <v>81.92461682170007</v>
      </c>
      <c r="O50" s="34">
        <v>83.74809715073556</v>
      </c>
      <c r="P50" s="34">
        <v>84.63033017583149</v>
      </c>
      <c r="Q50" s="34">
        <v>85.2760510199383</v>
      </c>
      <c r="R50" s="34">
        <v>87.39218717410775</v>
      </c>
      <c r="S50" s="34">
        <v>86.90545675823357</v>
      </c>
      <c r="T50" s="34">
        <v>87.49922526835229</v>
      </c>
      <c r="U50" s="34">
        <v>87.40884540945042</v>
      </c>
      <c r="V50" s="34">
        <v>86.7299953785633</v>
      </c>
      <c r="W50" s="34">
        <v>89.18030183151907</v>
      </c>
    </row>
    <row r="51" spans="2:23" s="1" customFormat="1" ht="16.5" customHeight="1">
      <c r="B51" s="79" t="s">
        <v>72</v>
      </c>
      <c r="C51" s="80"/>
      <c r="D51" s="80"/>
      <c r="E51" s="80"/>
      <c r="F51" s="80"/>
      <c r="G51" s="80"/>
      <c r="H51" s="80"/>
      <c r="I51" s="80"/>
      <c r="J51" s="80"/>
      <c r="K51" s="80"/>
      <c r="L51" s="80"/>
      <c r="M51" s="80"/>
      <c r="N51" s="80"/>
      <c r="O51" s="80"/>
      <c r="P51" s="80"/>
      <c r="Q51" s="80"/>
      <c r="R51" s="80"/>
      <c r="S51" s="80"/>
      <c r="T51" s="80"/>
      <c r="U51" s="80"/>
      <c r="V51" s="80"/>
      <c r="W51" s="81"/>
    </row>
    <row r="52" s="35" customFormat="1" ht="27.75" customHeight="1">
      <c r="B52" s="41" t="s">
        <v>71</v>
      </c>
    </row>
  </sheetData>
  <sheetProtection/>
  <mergeCells count="13">
    <mergeCell ref="B51:W51"/>
    <mergeCell ref="B37:B46"/>
    <mergeCell ref="B47:B49"/>
    <mergeCell ref="B50:C50"/>
    <mergeCell ref="F2:S2"/>
    <mergeCell ref="B27:C27"/>
    <mergeCell ref="B33:B36"/>
    <mergeCell ref="B28:W28"/>
    <mergeCell ref="C30:J30"/>
    <mergeCell ref="C7:J7"/>
    <mergeCell ref="B10:B13"/>
    <mergeCell ref="B14:B23"/>
    <mergeCell ref="B24:B26"/>
  </mergeCells>
  <printOptions/>
  <pageMargins left="0" right="0"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annick vialla</cp:lastModifiedBy>
  <cp:lastPrinted>2014-04-10T13:06:18Z</cp:lastPrinted>
  <dcterms:created xsi:type="dcterms:W3CDTF">2014-03-31T10:04:14Z</dcterms:created>
  <dcterms:modified xsi:type="dcterms:W3CDTF">2014-04-10T13:06:20Z</dcterms:modified>
  <cp:category/>
  <cp:version/>
  <cp:contentType/>
  <cp:contentStatus/>
</cp:coreProperties>
</file>