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80" windowWidth="7680" windowHeight="8715" tabRatio="694" activeTab="3"/>
  </bookViews>
  <sheets>
    <sheet name="Tab01" sheetId="1" r:id="rId1"/>
    <sheet name="Gra02" sheetId="2" r:id="rId2"/>
    <sheet name="INTER1" sheetId="3" r:id="rId3"/>
    <sheet name="INTER2" sheetId="4" r:id="rId4"/>
    <sheet name="depmoyaidée" sheetId="5" state="hidden" r:id="rId5"/>
    <sheet name="cieutat09D" sheetId="6" state="hidden" r:id="rId6"/>
    <sheet name="cieutat10P" sheetId="7" state="hidden" r:id="rId7"/>
  </sheets>
  <definedNames>
    <definedName name="_xlnm.Print_Area" localSheetId="5">'cieutat09D'!$A$1:$K$57</definedName>
    <definedName name="_xlnm.Print_Area" localSheetId="6">'cieutat10P'!$A$1:$K$57</definedName>
    <definedName name="_xlnm.Print_Area" localSheetId="1">'Gra02'!$A$1:$E$40</definedName>
  </definedNames>
  <calcPr fullCalcOnLoad="1"/>
</workbook>
</file>

<file path=xl/sharedStrings.xml><?xml version="1.0" encoding="utf-8"?>
<sst xmlns="http://schemas.openxmlformats.org/spreadsheetml/2006/main" count="183" uniqueCount="125">
  <si>
    <t>aux prix courants (en milliards d'euros)</t>
  </si>
  <si>
    <t>Dépense moyenne par élève *</t>
  </si>
  <si>
    <t xml:space="preserve">Les dépenses moyennes par élève n'ont été recalculées qu'à partir de 1999. </t>
  </si>
  <si>
    <t>(**) La structure du financement initial de l'enseignement supérieur a fait l'objet d'une nouvelle estimation à partir de 2003.</t>
  </si>
  <si>
    <t xml:space="preserve">Collectivités territoriales </t>
  </si>
  <si>
    <t>Entreprises</t>
  </si>
  <si>
    <t>Ménages</t>
  </si>
  <si>
    <t>DIE pour le supérieur*</t>
  </si>
  <si>
    <t>Coût</t>
  </si>
  <si>
    <t>Espagne</t>
  </si>
  <si>
    <t>France</t>
  </si>
  <si>
    <t>Allemagne</t>
  </si>
  <si>
    <t>Finlande</t>
  </si>
  <si>
    <t>Suède</t>
  </si>
  <si>
    <t>Irlande</t>
  </si>
  <si>
    <t>Belgique</t>
  </si>
  <si>
    <t>Japon</t>
  </si>
  <si>
    <t>Australie</t>
  </si>
  <si>
    <t xml:space="preserve">01 - La dépense d'éducation pour le supérieur </t>
  </si>
  <si>
    <t xml:space="preserve"> </t>
  </si>
  <si>
    <t>Dépenses cumulées par étudiant, pendant la durée moyenne de ses études (y c recherche)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</si>
  <si>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</si>
  <si>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</si>
  <si>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</si>
  <si>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</si>
  <si>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</si>
  <si>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</si>
  <si>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</si>
  <si>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</si>
  <si>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</si>
  <si>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</si>
  <si>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</si>
  <si>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</si>
  <si>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</si>
  <si>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</si>
  <si>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</si>
  <si>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</si>
  <si>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</si>
  <si>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</si>
  <si>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</si>
  <si>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</si>
  <si>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</si>
  <si>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</si>
  <si>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</si>
  <si>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</si>
  <si>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</si>
  <si>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</si>
  <si>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</si>
  <si>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</si>
  <si>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Indicateur "Dépense du Supérieur"</t>
  </si>
  <si>
    <t>Coût de l'étudiant y compris "Aides"</t>
  </si>
  <si>
    <t>=</t>
  </si>
  <si>
    <t>Coût d'un étudiant avec aides</t>
  </si>
  <si>
    <t>ALS</t>
  </si>
  <si>
    <t>APL</t>
  </si>
  <si>
    <t>Aides fiscales</t>
  </si>
  <si>
    <t xml:space="preserve">+ </t>
  </si>
  <si>
    <t>+</t>
  </si>
  <si>
    <t>M€</t>
  </si>
  <si>
    <t>tableau Cieutat</t>
  </si>
  <si>
    <t>Part dans la DIE (en %)</t>
  </si>
  <si>
    <t>Corée</t>
  </si>
  <si>
    <t>étudiants</t>
  </si>
  <si>
    <t>/</t>
  </si>
  <si>
    <t>Dépenses moyenne hors appr</t>
  </si>
  <si>
    <t>coût d'un étudiant hors app avec aides</t>
  </si>
  <si>
    <t>coeff d'évolution moyaidée/moypasaidée</t>
  </si>
  <si>
    <t>coût y compris app</t>
  </si>
  <si>
    <t>*</t>
  </si>
  <si>
    <t>(niveau 3* - 34)</t>
  </si>
  <si>
    <t>séries</t>
  </si>
  <si>
    <t>Etat de l'Ecole 2011</t>
  </si>
  <si>
    <t>(498,6+5408,3+20397,6)</t>
  </si>
  <si>
    <t>pour 2010 provisoire</t>
  </si>
  <si>
    <t>pour 2009 définitif</t>
  </si>
  <si>
    <t xml:space="preserve"> niveau 30 hors apprentissage :</t>
  </si>
  <si>
    <t>(485,1+5313,4+19989,8)</t>
  </si>
  <si>
    <t>Nb Etudiants (niv 3* - niv34)</t>
  </si>
  <si>
    <t>Aides
(tableau cieutat)</t>
  </si>
  <si>
    <t>€ courants, arrondi 10</t>
  </si>
  <si>
    <t>Dépense du supérieur hors apprentissage
(T1 synthèse)</t>
  </si>
  <si>
    <t>form post secondaire</t>
  </si>
  <si>
    <t>sup. technique court</t>
  </si>
  <si>
    <t>supérieur long</t>
  </si>
  <si>
    <t>Total dépense du sup</t>
  </si>
  <si>
    <t>Depmoy A (dépense/étudiants)</t>
  </si>
  <si>
    <t>Total aides</t>
  </si>
  <si>
    <t>Dépenses du sup + aides</t>
  </si>
  <si>
    <t>Depmoy B (dépenses+ aides/étudiants)</t>
  </si>
  <si>
    <t>Coef évolution Depmoy (B/A)</t>
  </si>
  <si>
    <t>Depmoy aidée (T9*coef)</t>
  </si>
  <si>
    <t>Depmoy aidée</t>
  </si>
  <si>
    <t>aux prix de 2011  (en milliards d'euros)</t>
  </si>
  <si>
    <t>2011 p</t>
  </si>
  <si>
    <t xml:space="preserve">aux prix de 2011 (en euros) </t>
  </si>
  <si>
    <t>2011p : données provisoires</t>
  </si>
  <si>
    <t>2011p</t>
  </si>
  <si>
    <t xml:space="preserve">    dont MEN et MESR</t>
  </si>
  <si>
    <t>2010def</t>
  </si>
  <si>
    <t>2011prov</t>
  </si>
  <si>
    <t>€ 2011</t>
  </si>
  <si>
    <t>€ 2011 arrondi</t>
  </si>
  <si>
    <t>Moyenne OCDE</t>
  </si>
  <si>
    <t>en équivalents-dollars (2009)</t>
  </si>
  <si>
    <t>Depmoy Sup (T9 synthèse - Y compris app) courant</t>
  </si>
  <si>
    <t>Depmoy Sup (séries - Y compris app) constant</t>
  </si>
  <si>
    <t>Royaume-Uni</t>
  </si>
  <si>
    <t xml:space="preserve">Pays-Bas </t>
  </si>
  <si>
    <t xml:space="preserve">Dépense moyenne annuelle par étudiant, y compris activités de recherche et développement </t>
  </si>
  <si>
    <t>Dépense moyenne pour un étudiant du supérieur</t>
  </si>
  <si>
    <t>Dépense moyenne pour un étudiant de STS</t>
  </si>
  <si>
    <t>Dépense moyenne pour un étudiant de CPGE</t>
  </si>
  <si>
    <t>Dépense moyenne pour un étudiant d'IUT</t>
  </si>
  <si>
    <t xml:space="preserve"> France métropolitaine + Dom</t>
  </si>
  <si>
    <t>État</t>
  </si>
  <si>
    <t>Structure du financement initial (en %)**</t>
  </si>
  <si>
    <t>Autres administrations publiques***</t>
  </si>
  <si>
    <t>Source : MEN-MESR-DEPP</t>
  </si>
  <si>
    <t>(***) Y compris chambres consulaires (CCI, CM, CA…)</t>
  </si>
  <si>
    <t xml:space="preserve">(*) La DIE a été réévaluée (voir méthodologie indicateur 01) pour l'ensemble de la période 1980-2011. </t>
  </si>
  <si>
    <t>Dépense moyenne pour un étudiant d'université</t>
  </si>
  <si>
    <t>Dépense moyenne pour un étudiant d'université + IUT</t>
  </si>
  <si>
    <t>02 - Évolution de la dépense moyenne par étudiant aux prix 2011 (1980-2011)</t>
  </si>
  <si>
    <t>Source : OCDE, Regards sur l'éducation, édition 2012</t>
  </si>
  <si>
    <t>États-Unis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</si>
</sst>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  &quot;"/>
    <numFmt numFmtId="173" formatCode="#,##0.0&quot;   &quot;"/>
    <numFmt numFmtId="174" formatCode="#,##0.0&quot; % &quot;"/>
    <numFmt numFmtId="175" formatCode="0.0%"/>
    <numFmt numFmtId="176" formatCode="#,##0.0&quot; &quot;"/>
    <numFmt numFmtId="177" formatCode="#,##0.0"/>
    <numFmt numFmtId="178" formatCode="0.000%"/>
    <numFmt numFmtId="179" formatCode="0.0000%"/>
    <numFmt numFmtId="180" formatCode="mmm\-yyyy"/>
    <numFmt numFmtId="181" formatCode="#,##0\ [$€-1];[Red]\-#,##0\ [$€-1]"/>
    <numFmt numFmtId="182" formatCode="#,##0.0\ _€;[Red]\-#,##0.0\ _€"/>
    <numFmt numFmtId="183" formatCode="0.0"/>
    <numFmt numFmtId="184" formatCode="0.00000000"/>
    <numFmt numFmtId="185" formatCode="0.0000000"/>
    <numFmt numFmtId="186" formatCode="0.000000"/>
    <numFmt numFmtId="187" formatCode="#,##0.00&quot;   &quot;"/>
    <numFmt numFmtId="188" formatCode="#,##0.000&quot;   &quot;"/>
    <numFmt numFmtId="189" formatCode="#,##0.0000&quot;   &quot;"/>
    <numFmt numFmtId="190" formatCode="#,##0.00\ [$€];[Red]\-#,##0.00\ [$€]"/>
    <numFmt numFmtId="191" formatCode="0.000"/>
    <numFmt numFmtId="192" formatCode="#,##0.000"/>
    <numFmt numFmtId="193" formatCode="#,##0\ &quot;€&quot;"/>
    <numFmt numFmtId="194" formatCode="0.0000"/>
    <numFmt numFmtId="195" formatCode="#,##0.0000000"/>
    <numFmt numFmtId="196" formatCode="0.00000"/>
    <numFmt numFmtId="197" formatCode="#,##0.0&quot; M€&quot;"/>
    <numFmt numFmtId="198" formatCode="_-* #,##0.0\ _€_-;\-* #,##0.0\ _€_-;_-* &quot;-&quot;??\ _€_-;_-@_-"/>
    <numFmt numFmtId="199" formatCode="_-* #,##0\ _€_-;\-* #,##0\ _€_-;_-* &quot;-&quot;??\ _€_-;_-@_-"/>
    <numFmt numFmtId="200" formatCode="#,##0.0\ &quot;€&quot;;[Red]\-#,##0.0\ &quot;€&quot;"/>
    <numFmt numFmtId="201" formatCode="#,##0.000\ &quot;€&quot;;[Red]\-#,##0.000\ &quot;€&quot;"/>
    <numFmt numFmtId="202" formatCode="[$€-2]\ #,##0;[Red]\-[$€-2]\ #,##0"/>
    <numFmt numFmtId="203" formatCode="#,##0.000000\ &quot;€&quot;;[Red]\-#,##0.000000\ &quot;€&quot;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CG Times (WN)"/>
      <family val="0"/>
    </font>
    <font>
      <sz val="9"/>
      <name val="CG Times (WN)"/>
      <family val="0"/>
    </font>
    <font>
      <i/>
      <sz val="8"/>
      <name val="CG Times (WN)"/>
      <family val="0"/>
    </font>
    <font>
      <b/>
      <sz val="9"/>
      <name val="CG Times (WN)"/>
      <family val="0"/>
    </font>
    <font>
      <sz val="1.5"/>
      <name val="Arial"/>
      <family val="2"/>
    </font>
    <font>
      <sz val="1.75"/>
      <name val="Arial"/>
      <family val="2"/>
    </font>
    <font>
      <sz val="2.5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MS Sans Serif"/>
      <family val="0"/>
    </font>
    <font>
      <sz val="10"/>
      <color indexed="10"/>
      <name val="Arial"/>
      <family val="2"/>
    </font>
    <font>
      <strike/>
      <sz val="10"/>
      <name val="Arial"/>
      <family val="0"/>
    </font>
    <font>
      <sz val="9"/>
      <color indexed="8"/>
      <name val="CG Times (WN)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CG Times (WN)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7" fillId="0" borderId="0" xfId="0" applyNumberFormat="1" applyFont="1" applyBorder="1" applyAlignment="1">
      <alignment/>
    </xf>
    <xf numFmtId="0" fontId="12" fillId="0" borderId="0" xfId="22" applyFont="1" applyAlignment="1">
      <alignment vertical="center"/>
      <protection/>
    </xf>
    <xf numFmtId="14" fontId="12" fillId="0" borderId="0" xfId="22" applyNumberFormat="1" applyFont="1" applyAlignment="1">
      <alignment horizontal="centerContinuous" vertical="center"/>
      <protection/>
    </xf>
    <xf numFmtId="0" fontId="12" fillId="0" borderId="0" xfId="22" applyFont="1" applyAlignment="1">
      <alignment horizontal="centerContinuous" vertical="center"/>
      <protection/>
    </xf>
    <xf numFmtId="0" fontId="12" fillId="2" borderId="1" xfId="22" applyFont="1" applyFill="1" applyBorder="1" applyAlignment="1">
      <alignment horizontal="centerContinuous" vertical="center"/>
      <protection/>
    </xf>
    <xf numFmtId="0" fontId="12" fillId="2" borderId="2" xfId="22" applyFont="1" applyFill="1" applyBorder="1" applyAlignment="1">
      <alignment horizontal="centerContinuous" vertical="center"/>
      <protection/>
    </xf>
    <xf numFmtId="0" fontId="12" fillId="2" borderId="3" xfId="22" applyFont="1" applyFill="1" applyBorder="1" applyAlignment="1">
      <alignment horizontal="centerContinuous" vertical="center"/>
      <protection/>
    </xf>
    <xf numFmtId="0" fontId="12" fillId="0" borderId="0" xfId="22" applyFont="1" applyFill="1" applyBorder="1" applyAlignment="1">
      <alignment horizontal="centerContinuous" vertical="center"/>
      <protection/>
    </xf>
    <xf numFmtId="0" fontId="13" fillId="0" borderId="0" xfId="22" applyFont="1" applyAlignment="1">
      <alignment vertical="center"/>
      <protection/>
    </xf>
    <xf numFmtId="0" fontId="12" fillId="0" borderId="0" xfId="22" applyFont="1" applyAlignment="1" quotePrefix="1">
      <alignment horizontal="center" vertical="center"/>
      <protection/>
    </xf>
    <xf numFmtId="6" fontId="12" fillId="0" borderId="0" xfId="22" applyNumberFormat="1" applyFont="1" applyAlignment="1">
      <alignment horizontal="center" vertical="center"/>
      <protection/>
    </xf>
    <xf numFmtId="6" fontId="12" fillId="0" borderId="0" xfId="22" applyNumberFormat="1" applyFont="1" applyAlignment="1">
      <alignment vertical="center"/>
      <protection/>
    </xf>
    <xf numFmtId="0" fontId="12" fillId="0" borderId="0" xfId="22" applyFont="1" applyAlignment="1" quotePrefix="1">
      <alignment vertical="center"/>
      <protection/>
    </xf>
    <xf numFmtId="0" fontId="12" fillId="0" borderId="0" xfId="22" applyFont="1" applyAlignment="1">
      <alignment horizontal="center" vertical="center"/>
      <protection/>
    </xf>
    <xf numFmtId="177" fontId="12" fillId="0" borderId="0" xfId="22" applyNumberFormat="1" applyFont="1" applyAlignment="1">
      <alignment vertical="center"/>
      <protection/>
    </xf>
    <xf numFmtId="3" fontId="12" fillId="0" borderId="0" xfId="22" applyNumberFormat="1" applyFont="1" applyAlignment="1">
      <alignment vertical="center"/>
      <protection/>
    </xf>
    <xf numFmtId="181" fontId="12" fillId="0" borderId="0" xfId="22" applyNumberFormat="1" applyFont="1" applyAlignment="1">
      <alignment vertical="center"/>
      <protection/>
    </xf>
    <xf numFmtId="10" fontId="12" fillId="0" borderId="0" xfId="22" applyNumberFormat="1" applyFont="1" applyAlignment="1">
      <alignment vertical="center"/>
      <protection/>
    </xf>
    <xf numFmtId="10" fontId="12" fillId="0" borderId="0" xfId="22" applyNumberFormat="1" applyFont="1" applyAlignment="1" quotePrefix="1">
      <alignment horizontal="center" vertical="center"/>
      <protection/>
    </xf>
    <xf numFmtId="189" fontId="7" fillId="0" borderId="0" xfId="0" applyNumberFormat="1" applyFont="1" applyBorder="1" applyAlignment="1">
      <alignment/>
    </xf>
    <xf numFmtId="0" fontId="12" fillId="0" borderId="0" xfId="22" applyNumberFormat="1" applyFont="1" applyAlignment="1">
      <alignment vertical="center"/>
      <protection/>
    </xf>
    <xf numFmtId="38" fontId="12" fillId="0" borderId="0" xfId="22" applyNumberFormat="1" applyFont="1" applyAlignment="1">
      <alignment vertical="center"/>
      <protection/>
    </xf>
    <xf numFmtId="183" fontId="12" fillId="0" borderId="0" xfId="15" applyNumberFormat="1" applyFont="1" applyAlignment="1">
      <alignment horizontal="center" vertical="center"/>
    </xf>
    <xf numFmtId="181" fontId="12" fillId="0" borderId="0" xfId="22" applyNumberFormat="1" applyFont="1" applyAlignment="1" quotePrefix="1">
      <alignment horizontal="center" vertical="center"/>
      <protection/>
    </xf>
    <xf numFmtId="6" fontId="12" fillId="0" borderId="0" xfId="22" applyNumberFormat="1" applyFont="1" applyAlignment="1" quotePrefix="1">
      <alignment vertical="center"/>
      <protection/>
    </xf>
    <xf numFmtId="0" fontId="12" fillId="0" borderId="0" xfId="22" applyNumberFormat="1" applyFont="1" applyAlignment="1" quotePrefix="1">
      <alignment horizontal="left" vertical="center"/>
      <protection/>
    </xf>
    <xf numFmtId="0" fontId="15" fillId="0" borderId="0" xfId="22" applyFont="1" applyAlignment="1">
      <alignment horizontal="center" vertical="center"/>
      <protection/>
    </xf>
    <xf numFmtId="3" fontId="15" fillId="0" borderId="0" xfId="22" applyNumberFormat="1" applyFont="1" applyAlignment="1">
      <alignment horizontal="center" vertical="center"/>
      <protection/>
    </xf>
    <xf numFmtId="38" fontId="15" fillId="0" borderId="0" xfId="16" applyNumberFormat="1" applyFont="1" applyAlignment="1">
      <alignment vertical="center"/>
    </xf>
    <xf numFmtId="0" fontId="12" fillId="0" borderId="0" xfId="22" applyFont="1" applyFill="1" applyAlignment="1">
      <alignment vertical="center"/>
      <protection/>
    </xf>
    <xf numFmtId="38" fontId="13" fillId="0" borderId="0" xfId="22" applyNumberFormat="1" applyFont="1" applyAlignment="1">
      <alignment vertical="center"/>
      <protection/>
    </xf>
    <xf numFmtId="38" fontId="12" fillId="0" borderId="0" xfId="16" applyNumberFormat="1" applyFont="1" applyAlignment="1" quotePrefix="1">
      <alignment horizontal="center" vertical="center"/>
    </xf>
    <xf numFmtId="0" fontId="12" fillId="0" borderId="0" xfId="21">
      <alignment/>
      <protection/>
    </xf>
    <xf numFmtId="202" fontId="12" fillId="0" borderId="0" xfId="22" applyNumberFormat="1" applyFont="1" applyAlignment="1" quotePrefix="1">
      <alignment vertical="center"/>
      <protection/>
    </xf>
    <xf numFmtId="202" fontId="12" fillId="0" borderId="0" xfId="22" applyNumberFormat="1" applyFont="1" applyAlignment="1">
      <alignment vertical="center"/>
      <protection/>
    </xf>
    <xf numFmtId="0" fontId="12" fillId="0" borderId="4" xfId="22" applyFont="1" applyBorder="1" applyAlignment="1">
      <alignment vertical="center"/>
      <protection/>
    </xf>
    <xf numFmtId="0" fontId="12" fillId="0" borderId="4" xfId="22" applyFont="1" applyBorder="1" applyAlignment="1">
      <alignment horizontal="center" vertical="center"/>
      <protection/>
    </xf>
    <xf numFmtId="197" fontId="12" fillId="0" borderId="4" xfId="22" applyNumberFormat="1" applyFont="1" applyBorder="1" applyAlignment="1">
      <alignment vertical="center"/>
      <protection/>
    </xf>
    <xf numFmtId="0" fontId="12" fillId="0" borderId="4" xfId="22" applyFont="1" applyBorder="1" applyAlignment="1">
      <alignment horizontal="centerContinuous" vertical="center" wrapText="1"/>
      <protection/>
    </xf>
    <xf numFmtId="6" fontId="12" fillId="0" borderId="4" xfId="22" applyNumberFormat="1" applyFont="1" applyFill="1" applyBorder="1" applyAlignment="1">
      <alignment vertical="center"/>
      <protection/>
    </xf>
    <xf numFmtId="0" fontId="12" fillId="0" borderId="4" xfId="22" applyFont="1" applyBorder="1" applyAlignment="1">
      <alignment horizontal="centerContinuous" vertical="center"/>
      <protection/>
    </xf>
    <xf numFmtId="16" fontId="12" fillId="0" borderId="4" xfId="22" applyNumberFormat="1" applyFont="1" applyBorder="1" applyAlignment="1">
      <alignment horizontal="centerContinuous" vertical="center"/>
      <protection/>
    </xf>
    <xf numFmtId="186" fontId="12" fillId="0" borderId="4" xfId="22" applyNumberFormat="1" applyFont="1" applyBorder="1" applyAlignment="1">
      <alignment vertical="center"/>
      <protection/>
    </xf>
    <xf numFmtId="14" fontId="12" fillId="0" borderId="0" xfId="21" applyNumberFormat="1">
      <alignment/>
      <protection/>
    </xf>
    <xf numFmtId="199" fontId="12" fillId="2" borderId="4" xfId="18" applyNumberFormat="1" applyFont="1" applyFill="1" applyBorder="1" applyAlignment="1">
      <alignment vertical="center"/>
    </xf>
    <xf numFmtId="197" fontId="12" fillId="2" borderId="4" xfId="22" applyNumberFormat="1" applyFont="1" applyFill="1" applyBorder="1" applyAlignment="1">
      <alignment vertical="center"/>
      <protection/>
    </xf>
    <xf numFmtId="6" fontId="12" fillId="2" borderId="4" xfId="22" applyNumberFormat="1" applyFont="1" applyFill="1" applyBorder="1" applyAlignment="1">
      <alignment vertical="center"/>
      <protection/>
    </xf>
    <xf numFmtId="0" fontId="12" fillId="3" borderId="0" xfId="22" applyFont="1" applyFill="1" applyBorder="1" applyAlignment="1">
      <alignment horizontal="centerContinuous" vertical="center"/>
      <protection/>
    </xf>
    <xf numFmtId="0" fontId="12" fillId="3" borderId="0" xfId="21" applyFill="1" applyAlignment="1">
      <alignment horizontal="centerContinuous"/>
      <protection/>
    </xf>
    <xf numFmtId="0" fontId="16" fillId="0" borderId="4" xfId="21" applyFont="1" applyBorder="1">
      <alignment/>
      <protection/>
    </xf>
    <xf numFmtId="0" fontId="16" fillId="0" borderId="4" xfId="22" applyFont="1" applyBorder="1" applyAlignment="1">
      <alignment vertical="center"/>
      <protection/>
    </xf>
    <xf numFmtId="6" fontId="16" fillId="0" borderId="4" xfId="22" applyNumberFormat="1" applyFont="1" applyFill="1" applyBorder="1" applyAlignment="1">
      <alignment vertical="center"/>
      <protection/>
    </xf>
    <xf numFmtId="202" fontId="12" fillId="4" borderId="4" xfId="22" applyNumberFormat="1" applyFont="1" applyFill="1" applyBorder="1" applyAlignment="1" quotePrefix="1">
      <alignment vertical="center"/>
      <protection/>
    </xf>
    <xf numFmtId="6" fontId="12" fillId="4" borderId="4" xfId="22" applyNumberFormat="1" applyFont="1" applyFill="1" applyBorder="1" applyAlignment="1">
      <alignment vertical="center"/>
      <protection/>
    </xf>
    <xf numFmtId="202" fontId="12" fillId="4" borderId="4" xfId="22" applyNumberFormat="1" applyFont="1" applyFill="1" applyBorder="1" applyAlignment="1">
      <alignment vertical="center"/>
      <protection/>
    </xf>
    <xf numFmtId="0" fontId="12" fillId="4" borderId="4" xfId="21" applyFont="1" applyFill="1" applyBorder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8" fillId="2" borderId="4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3" fillId="0" borderId="5" xfId="0" applyFont="1" applyBorder="1" applyAlignment="1" quotePrefix="1">
      <alignment horizontal="left"/>
    </xf>
    <xf numFmtId="173" fontId="12" fillId="0" borderId="5" xfId="0" applyNumberFormat="1" applyFont="1" applyFill="1" applyBorder="1" applyAlignment="1">
      <alignment/>
    </xf>
    <xf numFmtId="173" fontId="12" fillId="0" borderId="6" xfId="0" applyNumberFormat="1" applyFont="1" applyFill="1" applyBorder="1" applyAlignment="1">
      <alignment/>
    </xf>
    <xf numFmtId="173" fontId="13" fillId="0" borderId="7" xfId="0" applyNumberFormat="1" applyFont="1" applyFill="1" applyBorder="1" applyAlignment="1">
      <alignment/>
    </xf>
    <xf numFmtId="0" fontId="12" fillId="0" borderId="5" xfId="0" applyFont="1" applyBorder="1" applyAlignment="1" quotePrefix="1">
      <alignment horizontal="left"/>
    </xf>
    <xf numFmtId="173" fontId="12" fillId="0" borderId="8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173" fontId="13" fillId="0" borderId="5" xfId="0" applyNumberFormat="1" applyFont="1" applyFill="1" applyBorder="1" applyAlignment="1">
      <alignment/>
    </xf>
    <xf numFmtId="0" fontId="12" fillId="0" borderId="5" xfId="0" applyFont="1" applyBorder="1" applyAlignment="1">
      <alignment/>
    </xf>
    <xf numFmtId="174" fontId="12" fillId="0" borderId="8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174" fontId="12" fillId="0" borderId="5" xfId="0" applyNumberFormat="1" applyFont="1" applyFill="1" applyBorder="1" applyAlignment="1">
      <alignment/>
    </xf>
    <xf numFmtId="174" fontId="13" fillId="0" borderId="5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2" fillId="0" borderId="9" xfId="0" applyFont="1" applyBorder="1" applyAlignment="1" quotePrefix="1">
      <alignment horizontal="left"/>
    </xf>
    <xf numFmtId="172" fontId="12" fillId="0" borderId="10" xfId="0" applyNumberFormat="1" applyFont="1" applyFill="1" applyBorder="1" applyAlignment="1">
      <alignment/>
    </xf>
    <xf numFmtId="172" fontId="12" fillId="0" borderId="9" xfId="0" applyNumberFormat="1" applyFont="1" applyFill="1" applyBorder="1" applyAlignment="1">
      <alignment/>
    </xf>
    <xf numFmtId="172" fontId="13" fillId="0" borderId="9" xfId="0" applyNumberFormat="1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175" fontId="12" fillId="0" borderId="5" xfId="0" applyNumberFormat="1" applyFont="1" applyFill="1" applyBorder="1" applyAlignment="1">
      <alignment/>
    </xf>
    <xf numFmtId="175" fontId="13" fillId="0" borderId="5" xfId="0" applyNumberFormat="1" applyFont="1" applyFill="1" applyBorder="1" applyAlignment="1">
      <alignment/>
    </xf>
    <xf numFmtId="0" fontId="20" fillId="0" borderId="5" xfId="0" applyFont="1" applyBorder="1" applyAlignment="1" quotePrefix="1">
      <alignment horizontal="left"/>
    </xf>
    <xf numFmtId="175" fontId="20" fillId="0" borderId="5" xfId="0" applyNumberFormat="1" applyFont="1" applyFill="1" applyBorder="1" applyAlignment="1">
      <alignment/>
    </xf>
    <xf numFmtId="175" fontId="20" fillId="0" borderId="5" xfId="0" applyNumberFormat="1" applyFont="1" applyFill="1" applyBorder="1" applyAlignment="1">
      <alignment horizontal="right"/>
    </xf>
    <xf numFmtId="175" fontId="12" fillId="0" borderId="9" xfId="0" applyNumberFormat="1" applyFont="1" applyFill="1" applyBorder="1" applyAlignment="1">
      <alignment/>
    </xf>
    <xf numFmtId="175" fontId="13" fillId="0" borderId="9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4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0" fontId="18" fillId="0" borderId="5" xfId="0" applyFont="1" applyBorder="1" applyAlignment="1" quotePrefix="1">
      <alignment horizontal="center"/>
    </xf>
    <xf numFmtId="0" fontId="18" fillId="0" borderId="9" xfId="0" applyFont="1" applyBorder="1" applyAlignment="1">
      <alignment horizontal="center"/>
    </xf>
    <xf numFmtId="3" fontId="18" fillId="0" borderId="9" xfId="0" applyNumberFormat="1" applyFont="1" applyBorder="1" applyAlignment="1">
      <alignment horizontal="center"/>
    </xf>
    <xf numFmtId="0" fontId="19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3" fontId="12" fillId="0" borderId="11" xfId="0" applyNumberFormat="1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3" fontId="12" fillId="0" borderId="5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0" fontId="12" fillId="0" borderId="7" xfId="0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2" borderId="7" xfId="0" applyFont="1" applyFill="1" applyBorder="1" applyAlignment="1">
      <alignment/>
    </xf>
    <xf numFmtId="175" fontId="12" fillId="0" borderId="0" xfId="0" applyNumberFormat="1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3" fontId="13" fillId="0" borderId="0" xfId="0" applyNumberFormat="1" applyFont="1" applyBorder="1" applyAlignment="1">
      <alignment/>
    </xf>
    <xf numFmtId="18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5" fontId="13" fillId="0" borderId="0" xfId="23" applyNumberFormat="1" applyFont="1" applyBorder="1" applyAlignment="1">
      <alignment/>
    </xf>
    <xf numFmtId="176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2" fillId="2" borderId="13" xfId="0" applyFont="1" applyFill="1" applyBorder="1" applyAlignment="1">
      <alignment horizontal="centerContinuous" vertical="center" wrapText="1"/>
    </xf>
    <xf numFmtId="0" fontId="12" fillId="2" borderId="7" xfId="0" applyFont="1" applyFill="1" applyBorder="1" applyAlignment="1">
      <alignment horizontal="centerContinuous" vertical="center" wrapText="1"/>
    </xf>
    <xf numFmtId="0" fontId="12" fillId="2" borderId="4" xfId="0" applyFont="1" applyFill="1" applyBorder="1" applyAlignment="1">
      <alignment horizontal="centerContinuous" vertical="center" wrapText="1"/>
    </xf>
    <xf numFmtId="0" fontId="12" fillId="0" borderId="4" xfId="22" applyFont="1" applyBorder="1" applyAlignment="1">
      <alignment horizontal="center" vertical="center" wrapText="1"/>
      <protection/>
    </xf>
    <xf numFmtId="0" fontId="19" fillId="0" borderId="5" xfId="0" applyFont="1" applyBorder="1" applyAlignment="1">
      <alignment horizontal="center"/>
    </xf>
  </cellXfs>
  <cellStyles count="10">
    <cellStyle name="Normal" xfId="0"/>
    <cellStyle name="Euro" xfId="15"/>
    <cellStyle name="Comma" xfId="16"/>
    <cellStyle name="Comma [0]" xfId="17"/>
    <cellStyle name="Milliers_Classeur2" xfId="18"/>
    <cellStyle name="Currency" xfId="19"/>
    <cellStyle name="Currency [0]" xfId="20"/>
    <cellStyle name="Normal_Classeur2" xfId="21"/>
    <cellStyle name="Normal_cout étudiant plus aid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96FCA2"/>
      <rgbColor rgb="00FFFF00"/>
      <rgbColor rgb="0000FFFF"/>
      <rgbColor rgb="00800080"/>
      <rgbColor rgb="00800000"/>
      <rgbColor rgb="00008080"/>
      <rgbColor rgb="0040CD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CFFCC"/>
              </a:solidFill>
            </c:spPr>
          </c:dPt>
          <c:dPt>
            <c:idx val="9"/>
            <c:invertIfNegative val="0"/>
            <c:spPr>
              <a:solidFill>
                <a:srgbClr val="99CC00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INTER2!#REF!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INTER2!#REF!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10060576"/>
        <c:axId val="23436321"/>
      </c:barChart>
      <c:catAx>
        <c:axId val="10060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3436321"/>
        <c:crosses val="autoZero"/>
        <c:auto val="1"/>
        <c:lblOffset val="100"/>
        <c:noMultiLvlLbl val="0"/>
      </c:catAx>
      <c:valAx>
        <c:axId val="23436321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0060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99CC00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INTER2!#REF!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INTER2!#REF!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9600298"/>
        <c:axId val="19293819"/>
      </c:barChart>
      <c:catAx>
        <c:axId val="9600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9293819"/>
        <c:crosses val="autoZero"/>
        <c:auto val="1"/>
        <c:lblOffset val="100"/>
        <c:noMultiLvlLbl val="0"/>
      </c:catAx>
      <c:valAx>
        <c:axId val="19293819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9600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  <c:spPr>
              <a:solidFill>
                <a:srgbClr val="FFFF00"/>
              </a:solidFill>
            </c:spPr>
          </c:dPt>
          <c:dPt>
            <c:idx val="6"/>
            <c:invertIfNegative val="0"/>
            <c:spPr>
              <a:solidFill>
                <a:srgbClr val="9999FF"/>
              </a:solidFill>
            </c:spPr>
          </c:dPt>
          <c:dPt>
            <c:idx val="7"/>
            <c:invertIfNegative val="0"/>
            <c:spPr>
              <a:solidFill>
                <a:srgbClr val="FF00FF"/>
              </a:solidFill>
              <a:ln w="12700">
                <a:solidFill/>
              </a:ln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Suède</c:v>
              </c:pt>
              <c:pt idx="1">
                <c:v>Allemagne</c:v>
              </c:pt>
              <c:pt idx="2">
                <c:v>Finlande</c:v>
              </c:pt>
              <c:pt idx="3">
                <c:v>Royaume uni</c:v>
              </c:pt>
              <c:pt idx="4">
                <c:v>Japon</c:v>
              </c:pt>
              <c:pt idx="5">
                <c:v>Moyenne des pays de l'OCDE</c:v>
              </c:pt>
              <c:pt idx="6">
                <c:v>Espagne</c:v>
              </c:pt>
              <c:pt idx="7">
                <c:v>France</c:v>
              </c:pt>
              <c:pt idx="8">
                <c:v>Italie *</c:v>
              </c:pt>
              <c:pt idx="9">
                <c:v>Belgique</c:v>
              </c:pt>
              <c:pt idx="10">
                <c:v>Irlande</c:v>
              </c:pt>
            </c:strLit>
          </c:cat>
          <c:val>
            <c:numLit>
              <c:ptCount val="11"/>
              <c:pt idx="0">
                <c:v>74630</c:v>
              </c:pt>
              <c:pt idx="1">
                <c:v>66760</c:v>
              </c:pt>
              <c:pt idx="2">
                <c:v>59580</c:v>
              </c:pt>
              <c:pt idx="3">
                <c:v>58650</c:v>
              </c:pt>
              <c:pt idx="4">
                <c:v>50170</c:v>
              </c:pt>
              <c:pt idx="5">
                <c:v>47160</c:v>
              </c:pt>
              <c:pt idx="6">
                <c:v>47020</c:v>
              </c:pt>
              <c:pt idx="7">
                <c:v>44200</c:v>
              </c:pt>
              <c:pt idx="8">
                <c:v>40210</c:v>
              </c:pt>
              <c:pt idx="9">
                <c:v>35760</c:v>
              </c:pt>
              <c:pt idx="10">
                <c:v>33920</c:v>
              </c:pt>
            </c:numLit>
          </c:val>
        </c:ser>
        <c:axId val="39426644"/>
        <c:axId val="19295477"/>
      </c:barChart>
      <c:catAx>
        <c:axId val="394266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295477"/>
        <c:crosses val="autoZero"/>
        <c:auto val="0"/>
        <c:lblOffset val="100"/>
        <c:noMultiLvlLbl val="0"/>
      </c:catAx>
      <c:valAx>
        <c:axId val="192954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426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0</xdr:rowOff>
    </xdr:from>
    <xdr:to>
      <xdr:col>6</xdr:col>
      <xdr:colOff>219075</xdr:colOff>
      <xdr:row>14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857875" y="230505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1" u="none" baseline="0"/>
            <a:t>Source : MEN -  DEP</a:t>
          </a:r>
        </a:p>
      </xdr:txBody>
    </xdr:sp>
    <xdr:clientData/>
  </xdr:twoCellAnchor>
  <xdr:twoCellAnchor>
    <xdr:from>
      <xdr:col>6</xdr:col>
      <xdr:colOff>47625</xdr:colOff>
      <xdr:row>21</xdr:row>
      <xdr:rowOff>0</xdr:rowOff>
    </xdr:from>
    <xdr:to>
      <xdr:col>6</xdr:col>
      <xdr:colOff>57150</xdr:colOff>
      <xdr:row>21</xdr:row>
      <xdr:rowOff>0</xdr:rowOff>
    </xdr:to>
    <xdr:sp>
      <xdr:nvSpPr>
        <xdr:cNvPr id="2" name="Texte 1"/>
        <xdr:cNvSpPr txBox="1">
          <a:spLocks noChangeArrowheads="1"/>
        </xdr:cNvSpPr>
      </xdr:nvSpPr>
      <xdr:spPr>
        <a:xfrm>
          <a:off x="5848350" y="3438525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1" u="none" baseline="0"/>
            <a:t>Source : MEN - DEP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714375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124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704850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114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33375" y="0"/>
        <a:ext cx="5372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23</xdr:row>
      <xdr:rowOff>47625</xdr:rowOff>
    </xdr:from>
    <xdr:to>
      <xdr:col>7</xdr:col>
      <xdr:colOff>485775</xdr:colOff>
      <xdr:row>24</xdr:row>
      <xdr:rowOff>95250</xdr:rowOff>
    </xdr:to>
    <xdr:sp>
      <xdr:nvSpPr>
        <xdr:cNvPr id="1" name="AutoShape 2"/>
        <xdr:cNvSpPr>
          <a:spLocks/>
        </xdr:cNvSpPr>
      </xdr:nvSpPr>
      <xdr:spPr>
        <a:xfrm rot="5400000">
          <a:off x="2562225" y="4600575"/>
          <a:ext cx="2600325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95250</xdr:colOff>
      <xdr:row>28</xdr:row>
      <xdr:rowOff>47625</xdr:rowOff>
    </xdr:from>
    <xdr:to>
      <xdr:col>9</xdr:col>
      <xdr:colOff>571500</xdr:colOff>
      <xdr:row>28</xdr:row>
      <xdr:rowOff>47625</xdr:rowOff>
    </xdr:to>
    <xdr:sp>
      <xdr:nvSpPr>
        <xdr:cNvPr id="2" name="Line 3"/>
        <xdr:cNvSpPr>
          <a:spLocks/>
        </xdr:cNvSpPr>
      </xdr:nvSpPr>
      <xdr:spPr>
        <a:xfrm>
          <a:off x="5781675" y="5410200"/>
          <a:ext cx="4762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66675</xdr:colOff>
      <xdr:row>32</xdr:row>
      <xdr:rowOff>47625</xdr:rowOff>
    </xdr:from>
    <xdr:to>
      <xdr:col>9</xdr:col>
      <xdr:colOff>542925</xdr:colOff>
      <xdr:row>32</xdr:row>
      <xdr:rowOff>47625</xdr:rowOff>
    </xdr:to>
    <xdr:sp>
      <xdr:nvSpPr>
        <xdr:cNvPr id="3" name="Line 12"/>
        <xdr:cNvSpPr>
          <a:spLocks/>
        </xdr:cNvSpPr>
      </xdr:nvSpPr>
      <xdr:spPr>
        <a:xfrm>
          <a:off x="5753100" y="6286500"/>
          <a:ext cx="4762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23</xdr:row>
      <xdr:rowOff>47625</xdr:rowOff>
    </xdr:from>
    <xdr:to>
      <xdr:col>7</xdr:col>
      <xdr:colOff>485775</xdr:colOff>
      <xdr:row>24</xdr:row>
      <xdr:rowOff>95250</xdr:rowOff>
    </xdr:to>
    <xdr:sp>
      <xdr:nvSpPr>
        <xdr:cNvPr id="1" name="AutoShape 1"/>
        <xdr:cNvSpPr>
          <a:spLocks/>
        </xdr:cNvSpPr>
      </xdr:nvSpPr>
      <xdr:spPr>
        <a:xfrm rot="5400000">
          <a:off x="2562225" y="4600575"/>
          <a:ext cx="2600325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95250</xdr:colOff>
      <xdr:row>28</xdr:row>
      <xdr:rowOff>47625</xdr:rowOff>
    </xdr:from>
    <xdr:to>
      <xdr:col>9</xdr:col>
      <xdr:colOff>571500</xdr:colOff>
      <xdr:row>28</xdr:row>
      <xdr:rowOff>47625</xdr:rowOff>
    </xdr:to>
    <xdr:sp>
      <xdr:nvSpPr>
        <xdr:cNvPr id="2" name="Line 2"/>
        <xdr:cNvSpPr>
          <a:spLocks/>
        </xdr:cNvSpPr>
      </xdr:nvSpPr>
      <xdr:spPr>
        <a:xfrm>
          <a:off x="5781675" y="5410200"/>
          <a:ext cx="4762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66675</xdr:colOff>
      <xdr:row>32</xdr:row>
      <xdr:rowOff>47625</xdr:rowOff>
    </xdr:from>
    <xdr:to>
      <xdr:col>9</xdr:col>
      <xdr:colOff>542925</xdr:colOff>
      <xdr:row>32</xdr:row>
      <xdr:rowOff>47625</xdr:rowOff>
    </xdr:to>
    <xdr:sp>
      <xdr:nvSpPr>
        <xdr:cNvPr id="3" name="Line 3"/>
        <xdr:cNvSpPr>
          <a:spLocks/>
        </xdr:cNvSpPr>
      </xdr:nvSpPr>
      <xdr:spPr>
        <a:xfrm>
          <a:off x="5753100" y="6286500"/>
          <a:ext cx="4762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140" zoomScaleNormal="140" workbookViewId="0" topLeftCell="A1">
      <selection activeCell="B29" sqref="B29"/>
    </sheetView>
  </sheetViews>
  <sheetFormatPr defaultColWidth="11.421875" defaultRowHeight="12.75"/>
  <cols>
    <col min="1" max="1" width="38.421875" style="0" customWidth="1"/>
    <col min="2" max="8" width="9.7109375" style="0" customWidth="1"/>
  </cols>
  <sheetData>
    <row r="1" spans="1:8" ht="12.75">
      <c r="A1" s="60" t="s">
        <v>18</v>
      </c>
      <c r="B1" s="59"/>
      <c r="C1" s="59"/>
      <c r="D1" s="59"/>
      <c r="E1" s="61"/>
      <c r="F1" s="61"/>
      <c r="G1" s="59"/>
      <c r="H1" s="1"/>
    </row>
    <row r="2" spans="1:8" ht="12.75">
      <c r="A2" s="62"/>
      <c r="B2" s="59"/>
      <c r="C2" s="59"/>
      <c r="D2" s="59"/>
      <c r="E2" s="61"/>
      <c r="F2" s="61"/>
      <c r="G2" s="59"/>
      <c r="H2" s="1"/>
    </row>
    <row r="3" spans="1:8" ht="12.75">
      <c r="A3" s="59"/>
      <c r="B3" s="59"/>
      <c r="C3" s="59"/>
      <c r="D3" s="59"/>
      <c r="E3" s="59"/>
      <c r="F3" s="127" t="s">
        <v>113</v>
      </c>
      <c r="G3" s="128"/>
      <c r="H3" s="1"/>
    </row>
    <row r="4" spans="1:7" ht="15.75" customHeight="1">
      <c r="A4" s="63"/>
      <c r="B4" s="64">
        <v>1980</v>
      </c>
      <c r="C4" s="65">
        <v>1990</v>
      </c>
      <c r="D4" s="64">
        <v>2000</v>
      </c>
      <c r="E4" s="64">
        <v>2010</v>
      </c>
      <c r="F4" s="64" t="s">
        <v>93</v>
      </c>
      <c r="G4" s="59"/>
    </row>
    <row r="5" spans="1:7" ht="12.75">
      <c r="A5" s="66" t="s">
        <v>7</v>
      </c>
      <c r="B5" s="67"/>
      <c r="C5" s="68"/>
      <c r="D5" s="67"/>
      <c r="E5" s="69"/>
      <c r="F5" s="69"/>
      <c r="G5" s="59"/>
    </row>
    <row r="6" spans="1:7" ht="12.75">
      <c r="A6" s="70" t="s">
        <v>0</v>
      </c>
      <c r="B6" s="71">
        <v>4.2</v>
      </c>
      <c r="C6" s="72">
        <v>11.2</v>
      </c>
      <c r="D6" s="67">
        <v>17.5</v>
      </c>
      <c r="E6" s="67">
        <v>27.5</v>
      </c>
      <c r="F6" s="73">
        <v>28</v>
      </c>
      <c r="G6" s="59"/>
    </row>
    <row r="7" spans="1:7" ht="12.75">
      <c r="A7" s="70" t="s">
        <v>92</v>
      </c>
      <c r="B7" s="71">
        <v>10.7</v>
      </c>
      <c r="C7" s="72">
        <v>15.6</v>
      </c>
      <c r="D7" s="67">
        <v>21.4</v>
      </c>
      <c r="E7" s="67">
        <v>27.8</v>
      </c>
      <c r="F7" s="73">
        <v>28</v>
      </c>
      <c r="G7" s="59"/>
    </row>
    <row r="8" spans="1:7" ht="12.75">
      <c r="A8" s="74"/>
      <c r="B8" s="71"/>
      <c r="C8" s="72"/>
      <c r="D8" s="67"/>
      <c r="E8" s="67"/>
      <c r="F8" s="73"/>
      <c r="G8" s="59"/>
    </row>
    <row r="9" spans="1:7" ht="12.75">
      <c r="A9" s="70" t="s">
        <v>60</v>
      </c>
      <c r="B9" s="75">
        <v>14.6</v>
      </c>
      <c r="C9" s="76">
        <v>16.4</v>
      </c>
      <c r="D9" s="77">
        <v>16.7</v>
      </c>
      <c r="E9" s="77">
        <v>20.2</v>
      </c>
      <c r="F9" s="78">
        <v>20.4</v>
      </c>
      <c r="G9" s="59"/>
    </row>
    <row r="10" spans="1:7" ht="12.75">
      <c r="A10" s="70" t="s">
        <v>1</v>
      </c>
      <c r="B10" s="71"/>
      <c r="C10" s="79"/>
      <c r="D10" s="80"/>
      <c r="E10" s="80"/>
      <c r="F10" s="81"/>
      <c r="G10" s="59"/>
    </row>
    <row r="11" spans="1:7" ht="12.75">
      <c r="A11" s="82" t="s">
        <v>94</v>
      </c>
      <c r="B11" s="83">
        <v>7650</v>
      </c>
      <c r="C11" s="84">
        <v>8390</v>
      </c>
      <c r="D11" s="84">
        <v>9770</v>
      </c>
      <c r="E11" s="84">
        <v>11670</v>
      </c>
      <c r="F11" s="85">
        <v>11630</v>
      </c>
      <c r="G11" s="59"/>
    </row>
    <row r="12" spans="1:7" ht="12.75">
      <c r="A12" s="66" t="s">
        <v>115</v>
      </c>
      <c r="B12" s="80"/>
      <c r="C12" s="80"/>
      <c r="D12" s="86"/>
      <c r="E12" s="87"/>
      <c r="F12" s="87"/>
      <c r="G12" s="59"/>
    </row>
    <row r="13" spans="1:8" ht="12.75">
      <c r="A13" s="74" t="s">
        <v>114</v>
      </c>
      <c r="B13" s="88"/>
      <c r="C13" s="88"/>
      <c r="D13" s="88">
        <v>0.785</v>
      </c>
      <c r="E13" s="88">
        <v>0.713</v>
      </c>
      <c r="F13" s="89">
        <v>0.707</v>
      </c>
      <c r="G13" s="129"/>
      <c r="H13" s="3"/>
    </row>
    <row r="14" spans="1:8" ht="12.75">
      <c r="A14" s="90" t="s">
        <v>97</v>
      </c>
      <c r="B14" s="91"/>
      <c r="C14" s="92"/>
      <c r="D14" s="92">
        <v>0.682</v>
      </c>
      <c r="E14" s="92">
        <v>0.629</v>
      </c>
      <c r="F14" s="92">
        <v>0.622</v>
      </c>
      <c r="G14" s="130"/>
      <c r="H14" s="22"/>
    </row>
    <row r="15" spans="1:7" ht="12.75">
      <c r="A15" s="70" t="s">
        <v>4</v>
      </c>
      <c r="B15" s="88"/>
      <c r="C15" s="88"/>
      <c r="D15" s="88">
        <v>0.052</v>
      </c>
      <c r="E15" s="88">
        <v>0.107</v>
      </c>
      <c r="F15" s="89">
        <v>0.106</v>
      </c>
      <c r="G15" s="131"/>
    </row>
    <row r="16" spans="1:7" ht="12.75">
      <c r="A16" s="70" t="s">
        <v>116</v>
      </c>
      <c r="B16" s="88"/>
      <c r="C16" s="88"/>
      <c r="D16" s="88">
        <v>0.013</v>
      </c>
      <c r="E16" s="88">
        <v>0.017</v>
      </c>
      <c r="F16" s="89">
        <v>0.025</v>
      </c>
      <c r="G16" s="132"/>
    </row>
    <row r="17" spans="1:7" ht="12.75">
      <c r="A17" s="70" t="s">
        <v>5</v>
      </c>
      <c r="B17" s="88"/>
      <c r="C17" s="88"/>
      <c r="D17" s="88">
        <v>0.058</v>
      </c>
      <c r="E17" s="88">
        <v>0.078</v>
      </c>
      <c r="F17" s="89">
        <v>0.078</v>
      </c>
      <c r="G17" s="133"/>
    </row>
    <row r="18" spans="1:7" ht="12.75">
      <c r="A18" s="82" t="s">
        <v>6</v>
      </c>
      <c r="B18" s="93"/>
      <c r="C18" s="93"/>
      <c r="D18" s="93">
        <v>0.092</v>
      </c>
      <c r="E18" s="93">
        <v>0.085</v>
      </c>
      <c r="F18" s="94">
        <v>0.084</v>
      </c>
      <c r="G18" s="129"/>
    </row>
    <row r="19" spans="1:8" ht="12.75">
      <c r="A19" s="59" t="s">
        <v>95</v>
      </c>
      <c r="B19" s="59"/>
      <c r="C19" s="59"/>
      <c r="D19" s="126"/>
      <c r="E19" s="126"/>
      <c r="F19" s="126"/>
      <c r="G19" s="59"/>
      <c r="H19" s="1"/>
    </row>
    <row r="20" spans="1:8" ht="12.75">
      <c r="A20" s="59" t="s">
        <v>119</v>
      </c>
      <c r="B20" s="59"/>
      <c r="C20" s="59"/>
      <c r="D20" s="59"/>
      <c r="E20" s="59"/>
      <c r="F20" s="59"/>
      <c r="G20" s="59"/>
      <c r="H20" s="2"/>
    </row>
    <row r="21" spans="1:8" ht="12.75">
      <c r="A21" s="59" t="s">
        <v>2</v>
      </c>
      <c r="B21" s="59"/>
      <c r="C21" s="59"/>
      <c r="D21" s="59"/>
      <c r="E21" s="59"/>
      <c r="F21" s="59"/>
      <c r="G21" s="59"/>
      <c r="H21" s="2"/>
    </row>
    <row r="22" spans="1:8" ht="12.75">
      <c r="A22" s="59" t="s">
        <v>3</v>
      </c>
      <c r="B22" s="59"/>
      <c r="C22" s="59"/>
      <c r="D22" s="59"/>
      <c r="E22" s="59"/>
      <c r="F22" s="59"/>
      <c r="G22" s="59"/>
      <c r="H22" s="2"/>
    </row>
    <row r="23" spans="1:8" ht="12.75">
      <c r="A23" s="59" t="s">
        <v>118</v>
      </c>
      <c r="B23" s="59"/>
      <c r="C23" s="59"/>
      <c r="D23" s="126"/>
      <c r="E23" s="61"/>
      <c r="F23" s="61"/>
      <c r="G23" s="59"/>
      <c r="H23" s="3"/>
    </row>
    <row r="24" spans="1:8" ht="12.75">
      <c r="A24" s="134" t="s">
        <v>117</v>
      </c>
      <c r="B24" s="59"/>
      <c r="C24" s="59"/>
      <c r="D24" s="59"/>
      <c r="E24" s="61"/>
      <c r="F24" s="61"/>
      <c r="G24" s="59"/>
      <c r="H24" s="1"/>
    </row>
  </sheetData>
  <printOptions/>
  <pageMargins left="0.45" right="0.39" top="1" bottom="1" header="0.4921259845" footer="0.49212598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="140" zoomScaleNormal="140" workbookViewId="0" topLeftCell="A22">
      <selection activeCell="D48" sqref="D48"/>
    </sheetView>
  </sheetViews>
  <sheetFormatPr defaultColWidth="11.421875" defaultRowHeight="12.75"/>
  <cols>
    <col min="1" max="1" width="11.421875" style="1" customWidth="1"/>
    <col min="2" max="7" width="16.7109375" style="1" customWidth="1"/>
    <col min="8" max="11" width="12.7109375" style="1" customWidth="1"/>
    <col min="12" max="20" width="11.421875" style="1" customWidth="1"/>
    <col min="21" max="23" width="11.57421875" style="1" bestFit="1" customWidth="1"/>
    <col min="24" max="24" width="11.8515625" style="1" bestFit="1" customWidth="1"/>
    <col min="25" max="29" width="11.57421875" style="1" bestFit="1" customWidth="1"/>
    <col min="30" max="33" width="11.421875" style="1" customWidth="1"/>
    <col min="34" max="35" width="13.140625" style="1" customWidth="1"/>
    <col min="36" max="16384" width="11.421875" style="1" customWidth="1"/>
  </cols>
  <sheetData>
    <row r="1" spans="1:15" ht="12.75">
      <c r="A1" s="60" t="s">
        <v>122</v>
      </c>
      <c r="B1" s="59"/>
      <c r="C1" s="59"/>
      <c r="D1" s="59"/>
      <c r="E1" s="59"/>
      <c r="F1" s="59"/>
      <c r="G1" s="59"/>
      <c r="H1" s="59"/>
      <c r="I1"/>
      <c r="J1"/>
      <c r="K1"/>
      <c r="L1"/>
      <c r="M1"/>
      <c r="N1"/>
      <c r="O1"/>
    </row>
    <row r="2" spans="1:15" ht="12.75">
      <c r="A2" s="59"/>
      <c r="B2" s="59"/>
      <c r="C2" s="59"/>
      <c r="D2" s="59"/>
      <c r="E2" s="59"/>
      <c r="F2" s="59"/>
      <c r="G2" s="59"/>
      <c r="H2" s="59"/>
      <c r="I2"/>
      <c r="J2"/>
      <c r="K2"/>
      <c r="L2"/>
      <c r="M2"/>
      <c r="N2"/>
      <c r="O2"/>
    </row>
    <row r="3" spans="1:15" ht="12.75">
      <c r="A3" s="59"/>
      <c r="B3" s="59"/>
      <c r="C3" s="59"/>
      <c r="D3" s="59"/>
      <c r="E3" s="59"/>
      <c r="F3" s="59"/>
      <c r="G3" s="59"/>
      <c r="H3" s="59"/>
      <c r="I3"/>
      <c r="J3"/>
      <c r="K3"/>
      <c r="L3"/>
      <c r="M3"/>
      <c r="N3"/>
      <c r="O3"/>
    </row>
    <row r="4" spans="1:15" ht="57" customHeight="1">
      <c r="A4" s="125"/>
      <c r="B4" s="135" t="s">
        <v>109</v>
      </c>
      <c r="C4" s="136" t="s">
        <v>110</v>
      </c>
      <c r="D4" s="135" t="s">
        <v>111</v>
      </c>
      <c r="E4" s="136" t="s">
        <v>120</v>
      </c>
      <c r="F4" s="135" t="s">
        <v>112</v>
      </c>
      <c r="G4" s="137" t="s">
        <v>121</v>
      </c>
      <c r="H4" s="59"/>
      <c r="I4"/>
      <c r="J4"/>
      <c r="K4"/>
      <c r="L4"/>
      <c r="M4"/>
      <c r="N4"/>
      <c r="O4"/>
    </row>
    <row r="5" spans="1:8" ht="12.75">
      <c r="A5" s="116" t="s">
        <v>21</v>
      </c>
      <c r="B5" s="117">
        <v>7650</v>
      </c>
      <c r="C5" s="118"/>
      <c r="D5" s="117"/>
      <c r="E5" s="118"/>
      <c r="F5" s="119"/>
      <c r="G5" s="113"/>
      <c r="H5" s="59"/>
    </row>
    <row r="6" spans="1:8" ht="12.75">
      <c r="A6" s="110" t="s">
        <v>22</v>
      </c>
      <c r="B6" s="120">
        <v>7692</v>
      </c>
      <c r="C6" s="113"/>
      <c r="D6" s="120"/>
      <c r="E6" s="113"/>
      <c r="F6" s="121"/>
      <c r="G6" s="113"/>
      <c r="H6" s="59"/>
    </row>
    <row r="7" spans="1:8" ht="12.75">
      <c r="A7" s="110" t="s">
        <v>23</v>
      </c>
      <c r="B7" s="120">
        <v>7877</v>
      </c>
      <c r="C7" s="113"/>
      <c r="D7" s="120"/>
      <c r="E7" s="113"/>
      <c r="F7" s="121"/>
      <c r="G7" s="113"/>
      <c r="H7" s="59"/>
    </row>
    <row r="8" spans="1:8" ht="12.75">
      <c r="A8" s="110" t="s">
        <v>24</v>
      </c>
      <c r="B8" s="120">
        <v>7821</v>
      </c>
      <c r="C8" s="113"/>
      <c r="D8" s="120"/>
      <c r="E8" s="113"/>
      <c r="F8" s="121"/>
      <c r="G8" s="113"/>
      <c r="H8" s="59"/>
    </row>
    <row r="9" spans="1:8" ht="12.75">
      <c r="A9" s="110" t="s">
        <v>25</v>
      </c>
      <c r="B9" s="120">
        <v>7878</v>
      </c>
      <c r="C9" s="113"/>
      <c r="D9" s="120"/>
      <c r="E9" s="113"/>
      <c r="F9" s="121"/>
      <c r="G9" s="113"/>
      <c r="H9" s="59"/>
    </row>
    <row r="10" spans="1:8" ht="12.75">
      <c r="A10" s="110" t="s">
        <v>26</v>
      </c>
      <c r="B10" s="120">
        <v>8187</v>
      </c>
      <c r="C10" s="113"/>
      <c r="D10" s="120"/>
      <c r="E10" s="113"/>
      <c r="F10" s="121"/>
      <c r="G10" s="113"/>
      <c r="H10" s="59"/>
    </row>
    <row r="11" spans="1:8" ht="12.75">
      <c r="A11" s="110" t="s">
        <v>27</v>
      </c>
      <c r="B11" s="120">
        <v>8166</v>
      </c>
      <c r="C11" s="113"/>
      <c r="D11" s="120"/>
      <c r="E11" s="113"/>
      <c r="F11" s="121"/>
      <c r="G11" s="113"/>
      <c r="H11" s="59"/>
    </row>
    <row r="12" spans="1:8" ht="12.75">
      <c r="A12" s="110" t="s">
        <v>28</v>
      </c>
      <c r="B12" s="120">
        <v>8194</v>
      </c>
      <c r="C12" s="113"/>
      <c r="D12" s="120"/>
      <c r="E12" s="113"/>
      <c r="F12" s="121"/>
      <c r="G12" s="113"/>
      <c r="H12" s="59"/>
    </row>
    <row r="13" spans="1:8" ht="12.75">
      <c r="A13" s="110" t="s">
        <v>29</v>
      </c>
      <c r="B13" s="120">
        <v>8223</v>
      </c>
      <c r="C13" s="113"/>
      <c r="D13" s="120"/>
      <c r="E13" s="113"/>
      <c r="F13" s="121"/>
      <c r="G13" s="113"/>
      <c r="H13" s="59"/>
    </row>
    <row r="14" spans="1:8" ht="12.75">
      <c r="A14" s="110" t="s">
        <v>30</v>
      </c>
      <c r="B14" s="120">
        <v>8093</v>
      </c>
      <c r="C14" s="113"/>
      <c r="D14" s="120"/>
      <c r="E14" s="113"/>
      <c r="F14" s="121"/>
      <c r="G14" s="113"/>
      <c r="H14" s="59"/>
    </row>
    <row r="15" spans="1:8" ht="12.75">
      <c r="A15" s="110" t="s">
        <v>31</v>
      </c>
      <c r="B15" s="120">
        <v>8386</v>
      </c>
      <c r="C15" s="113"/>
      <c r="D15" s="120"/>
      <c r="E15" s="113"/>
      <c r="F15" s="121"/>
      <c r="G15" s="113"/>
      <c r="H15" s="59"/>
    </row>
    <row r="16" spans="1:8" ht="12.75">
      <c r="A16" s="110" t="s">
        <v>32</v>
      </c>
      <c r="B16" s="120">
        <v>8504</v>
      </c>
      <c r="C16" s="113"/>
      <c r="D16" s="120"/>
      <c r="E16" s="113"/>
      <c r="F16" s="121"/>
      <c r="G16" s="113"/>
      <c r="H16" s="59"/>
    </row>
    <row r="17" spans="1:8" ht="12.75">
      <c r="A17" s="110" t="s">
        <v>33</v>
      </c>
      <c r="B17" s="120">
        <v>8586</v>
      </c>
      <c r="C17" s="113">
        <v>10467</v>
      </c>
      <c r="D17" s="120">
        <v>13449</v>
      </c>
      <c r="E17" s="113">
        <v>6618</v>
      </c>
      <c r="F17" s="121">
        <v>10999</v>
      </c>
      <c r="G17" s="113"/>
      <c r="H17" s="59"/>
    </row>
    <row r="18" spans="1:8" ht="12.75">
      <c r="A18" s="110" t="s">
        <v>34</v>
      </c>
      <c r="B18" s="120">
        <v>8595</v>
      </c>
      <c r="C18" s="113">
        <v>10951</v>
      </c>
      <c r="D18" s="120">
        <v>13884</v>
      </c>
      <c r="E18" s="113">
        <v>6666</v>
      </c>
      <c r="F18" s="121">
        <v>10961</v>
      </c>
      <c r="G18" s="113"/>
      <c r="H18" s="59"/>
    </row>
    <row r="19" spans="1:8" ht="12.75">
      <c r="A19" s="110" t="s">
        <v>35</v>
      </c>
      <c r="B19" s="120">
        <v>8501</v>
      </c>
      <c r="C19" s="113">
        <v>10744</v>
      </c>
      <c r="D19" s="120">
        <v>13830</v>
      </c>
      <c r="E19" s="113">
        <v>6589</v>
      </c>
      <c r="F19" s="121">
        <v>10445</v>
      </c>
      <c r="G19" s="113"/>
      <c r="H19" s="59"/>
    </row>
    <row r="20" spans="1:8" ht="12.75">
      <c r="A20" s="110" t="s">
        <v>36</v>
      </c>
      <c r="B20" s="120">
        <v>8618</v>
      </c>
      <c r="C20" s="113">
        <v>11466</v>
      </c>
      <c r="D20" s="120">
        <v>14095</v>
      </c>
      <c r="E20" s="113">
        <v>6720</v>
      </c>
      <c r="F20" s="121">
        <v>10407</v>
      </c>
      <c r="G20" s="113"/>
      <c r="H20" s="59"/>
    </row>
    <row r="21" spans="1:8" ht="12.75">
      <c r="A21" s="110" t="s">
        <v>37</v>
      </c>
      <c r="B21" s="120">
        <v>8736</v>
      </c>
      <c r="C21" s="113">
        <v>11790</v>
      </c>
      <c r="D21" s="120">
        <v>14445</v>
      </c>
      <c r="E21" s="113">
        <v>6904</v>
      </c>
      <c r="F21" s="121">
        <v>10415</v>
      </c>
      <c r="G21" s="113"/>
      <c r="H21" s="59"/>
    </row>
    <row r="22" spans="1:8" ht="12.75">
      <c r="A22" s="110" t="s">
        <v>38</v>
      </c>
      <c r="B22" s="120">
        <v>8952</v>
      </c>
      <c r="C22" s="113">
        <v>11970</v>
      </c>
      <c r="D22" s="120">
        <v>14540</v>
      </c>
      <c r="E22" s="113">
        <v>7220</v>
      </c>
      <c r="F22" s="121">
        <v>10309</v>
      </c>
      <c r="G22" s="113"/>
      <c r="H22" s="59"/>
    </row>
    <row r="23" spans="1:8" ht="12.75">
      <c r="A23" s="110" t="s">
        <v>39</v>
      </c>
      <c r="B23" s="120">
        <v>9183</v>
      </c>
      <c r="C23" s="113">
        <v>12010</v>
      </c>
      <c r="D23" s="120">
        <v>14763</v>
      </c>
      <c r="E23" s="113">
        <v>7465</v>
      </c>
      <c r="F23" s="121">
        <v>10399</v>
      </c>
      <c r="G23" s="113"/>
      <c r="H23" s="59"/>
    </row>
    <row r="24" spans="1:8" ht="13.5" thickBot="1">
      <c r="A24" s="111" t="s">
        <v>40</v>
      </c>
      <c r="B24" s="109">
        <v>9489</v>
      </c>
      <c r="C24" s="114">
        <v>12415</v>
      </c>
      <c r="D24" s="109">
        <v>14815</v>
      </c>
      <c r="E24" s="114">
        <v>7792</v>
      </c>
      <c r="F24" s="122">
        <v>10580</v>
      </c>
      <c r="G24" s="114"/>
      <c r="H24" s="59"/>
    </row>
    <row r="25" spans="1:8" ht="13.5" thickTop="1">
      <c r="A25" s="110" t="s">
        <v>40</v>
      </c>
      <c r="B25" s="120">
        <v>9640</v>
      </c>
      <c r="C25" s="113">
        <v>13715</v>
      </c>
      <c r="D25" s="120">
        <v>15437</v>
      </c>
      <c r="E25" s="113">
        <v>8018</v>
      </c>
      <c r="F25" s="121">
        <v>10397</v>
      </c>
      <c r="G25" s="113"/>
      <c r="H25" s="59"/>
    </row>
    <row r="26" spans="1:8" ht="12.75">
      <c r="A26" s="110" t="s">
        <v>41</v>
      </c>
      <c r="B26" s="120">
        <v>9771</v>
      </c>
      <c r="C26" s="113">
        <v>13790</v>
      </c>
      <c r="D26" s="120">
        <v>15377</v>
      </c>
      <c r="E26" s="113">
        <v>8195</v>
      </c>
      <c r="F26" s="121">
        <v>10339</v>
      </c>
      <c r="G26" s="113"/>
      <c r="H26" s="59"/>
    </row>
    <row r="27" spans="1:8" ht="12.75">
      <c r="A27" s="110" t="s">
        <v>42</v>
      </c>
      <c r="B27" s="120">
        <v>9795</v>
      </c>
      <c r="C27" s="113">
        <v>13912</v>
      </c>
      <c r="D27" s="120">
        <v>15500</v>
      </c>
      <c r="E27" s="113">
        <v>8096</v>
      </c>
      <c r="F27" s="121">
        <v>10211</v>
      </c>
      <c r="G27" s="113"/>
      <c r="H27" s="59"/>
    </row>
    <row r="28" spans="1:8" ht="12.75">
      <c r="A28" s="110" t="s">
        <v>43</v>
      </c>
      <c r="B28" s="120">
        <v>9964</v>
      </c>
      <c r="C28" s="113">
        <v>14400</v>
      </c>
      <c r="D28" s="120">
        <v>16103</v>
      </c>
      <c r="E28" s="113">
        <v>8158</v>
      </c>
      <c r="F28" s="121">
        <v>10186</v>
      </c>
      <c r="G28" s="113"/>
      <c r="H28" s="59"/>
    </row>
    <row r="29" spans="1:8" ht="12.75">
      <c r="A29" s="110" t="s">
        <v>44</v>
      </c>
      <c r="B29" s="120">
        <v>9876</v>
      </c>
      <c r="C29" s="113">
        <v>14414</v>
      </c>
      <c r="D29" s="120">
        <v>15803</v>
      </c>
      <c r="E29" s="113">
        <v>8110</v>
      </c>
      <c r="F29" s="121">
        <v>10864</v>
      </c>
      <c r="G29" s="113"/>
      <c r="H29" s="59"/>
    </row>
    <row r="30" spans="1:8" ht="12.75">
      <c r="A30" s="110" t="s">
        <v>45</v>
      </c>
      <c r="B30" s="120">
        <v>9882</v>
      </c>
      <c r="C30" s="113">
        <v>14298</v>
      </c>
      <c r="D30" s="120">
        <v>15525</v>
      </c>
      <c r="E30" s="113">
        <v>8137</v>
      </c>
      <c r="F30" s="121">
        <v>10829</v>
      </c>
      <c r="G30" s="113"/>
      <c r="H30" s="59"/>
    </row>
    <row r="31" spans="1:8" ht="12.75">
      <c r="A31" s="110" t="s">
        <v>46</v>
      </c>
      <c r="B31" s="120">
        <v>9916</v>
      </c>
      <c r="C31" s="113">
        <v>14263</v>
      </c>
      <c r="D31" s="120">
        <v>15713</v>
      </c>
      <c r="E31" s="113">
        <v>8227</v>
      </c>
      <c r="F31" s="121">
        <v>10143</v>
      </c>
      <c r="G31" s="113"/>
      <c r="H31" s="59"/>
    </row>
    <row r="32" spans="1:8" ht="13.5" thickBot="1">
      <c r="A32" s="111" t="s">
        <v>47</v>
      </c>
      <c r="B32" s="109">
        <v>10002</v>
      </c>
      <c r="C32" s="114">
        <v>14438</v>
      </c>
      <c r="D32" s="109">
        <v>15492</v>
      </c>
      <c r="E32" s="114">
        <v>8366</v>
      </c>
      <c r="F32" s="122">
        <v>9929</v>
      </c>
      <c r="G32" s="114"/>
      <c r="H32" s="59"/>
    </row>
    <row r="33" spans="1:8" ht="13.5" thickTop="1">
      <c r="A33" s="110" t="s">
        <v>47</v>
      </c>
      <c r="B33" s="120">
        <v>10556</v>
      </c>
      <c r="C33" s="113">
        <v>14244</v>
      </c>
      <c r="D33" s="120">
        <v>15480</v>
      </c>
      <c r="E33" s="113"/>
      <c r="F33" s="121"/>
      <c r="G33" s="113">
        <v>8776.378982723096</v>
      </c>
      <c r="H33" s="59"/>
    </row>
    <row r="34" spans="1:8" ht="12.75">
      <c r="A34" s="110" t="s">
        <v>48</v>
      </c>
      <c r="B34" s="120">
        <v>10944</v>
      </c>
      <c r="C34" s="113">
        <v>13923</v>
      </c>
      <c r="D34" s="120">
        <v>15557</v>
      </c>
      <c r="E34" s="113"/>
      <c r="F34" s="121"/>
      <c r="G34" s="113">
        <v>9340.838801909747</v>
      </c>
      <c r="H34" s="59"/>
    </row>
    <row r="35" spans="1:8" ht="12.75">
      <c r="A35" s="110">
        <v>2008</v>
      </c>
      <c r="B35" s="120">
        <v>11345</v>
      </c>
      <c r="C35" s="113">
        <v>14120</v>
      </c>
      <c r="D35" s="120">
        <v>15447</v>
      </c>
      <c r="E35" s="113"/>
      <c r="F35" s="121"/>
      <c r="G35" s="113">
        <v>10130.353271139227</v>
      </c>
      <c r="H35" s="59"/>
    </row>
    <row r="36" spans="1:8" ht="12.75">
      <c r="A36" s="110">
        <v>2009</v>
      </c>
      <c r="B36" s="120">
        <v>11718</v>
      </c>
      <c r="C36" s="113">
        <v>14202</v>
      </c>
      <c r="D36" s="120">
        <v>15545</v>
      </c>
      <c r="E36" s="113"/>
      <c r="F36" s="121"/>
      <c r="G36" s="113">
        <v>10424.94452378162</v>
      </c>
      <c r="H36" s="59"/>
    </row>
    <row r="37" spans="1:8" ht="12.75">
      <c r="A37" s="110">
        <v>2010</v>
      </c>
      <c r="B37" s="120">
        <v>11671</v>
      </c>
      <c r="C37" s="113">
        <v>14086</v>
      </c>
      <c r="D37" s="120">
        <v>15450</v>
      </c>
      <c r="E37" s="113"/>
      <c r="F37" s="121"/>
      <c r="G37" s="113">
        <v>10513.186721871756</v>
      </c>
      <c r="H37" s="59"/>
    </row>
    <row r="38" spans="1:8" ht="12.75">
      <c r="A38" s="112" t="s">
        <v>96</v>
      </c>
      <c r="B38" s="123">
        <v>11630</v>
      </c>
      <c r="C38" s="115">
        <v>13743</v>
      </c>
      <c r="D38" s="123">
        <v>15077</v>
      </c>
      <c r="E38" s="115"/>
      <c r="F38" s="124"/>
      <c r="G38" s="115">
        <v>10764.99940691174</v>
      </c>
      <c r="H38" s="59"/>
    </row>
    <row r="39" spans="1:8" ht="12.75">
      <c r="A39" s="59"/>
      <c r="B39" s="59"/>
      <c r="C39" s="59"/>
      <c r="D39" s="59"/>
      <c r="E39" s="59"/>
      <c r="F39" s="59"/>
      <c r="G39" s="59"/>
      <c r="H39" s="59"/>
    </row>
    <row r="40" spans="1:8" ht="12.75">
      <c r="A40" s="134" t="s">
        <v>117</v>
      </c>
      <c r="B40" s="59"/>
      <c r="C40" s="59"/>
      <c r="D40" s="59"/>
      <c r="E40" s="59"/>
      <c r="F40" s="59"/>
      <c r="G40" s="59"/>
      <c r="H40" s="59"/>
    </row>
    <row r="41" spans="1:8" ht="12.75">
      <c r="A41" s="59"/>
      <c r="B41" s="59"/>
      <c r="C41" s="59"/>
      <c r="D41" s="59"/>
      <c r="E41" s="59"/>
      <c r="F41" s="59"/>
      <c r="G41" s="59"/>
      <c r="H41" s="59"/>
    </row>
    <row r="42" spans="1:8" ht="12.75">
      <c r="A42" s="59"/>
      <c r="B42" s="59"/>
      <c r="C42" s="59"/>
      <c r="D42" s="59"/>
      <c r="E42" s="59"/>
      <c r="F42" s="59"/>
      <c r="G42" s="59"/>
      <c r="H42" s="59"/>
    </row>
    <row r="43" spans="1:8" ht="12.75">
      <c r="A43" s="59"/>
      <c r="B43" s="59"/>
      <c r="C43" s="59"/>
      <c r="D43" s="59"/>
      <c r="E43" s="59"/>
      <c r="F43" s="59"/>
      <c r="G43" s="59"/>
      <c r="H43" s="59"/>
    </row>
    <row r="44" spans="1:8" ht="12.75">
      <c r="A44" s="59"/>
      <c r="B44" s="59"/>
      <c r="C44" s="59"/>
      <c r="D44" s="59"/>
      <c r="E44" s="59"/>
      <c r="F44" s="59"/>
      <c r="G44" s="59"/>
      <c r="H44" s="59"/>
    </row>
  </sheetData>
  <printOptions horizontalCentered="1" verticalCentered="1"/>
  <pageMargins left="0" right="0" top="0" bottom="0" header="0.5118110236220472" footer="0.5118110236220472"/>
  <pageSetup fitToWidth="3" orientation="landscape" paperSize="9" scale="82" r:id="rId1"/>
  <colBreaks count="2" manualBreakCount="2">
    <brk id="6" max="65535" man="1"/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16" sqref="B16"/>
    </sheetView>
  </sheetViews>
  <sheetFormatPr defaultColWidth="11.421875" defaultRowHeight="12.75"/>
  <cols>
    <col min="1" max="1" width="25.7109375" style="1" customWidth="1"/>
    <col min="2" max="2" width="11.421875" style="1" customWidth="1"/>
    <col min="3" max="7" width="12.7109375" style="1" customWidth="1"/>
    <col min="8" max="16384" width="11.421875" style="1" customWidth="1"/>
  </cols>
  <sheetData>
    <row r="1" spans="1:4" ht="12.75">
      <c r="A1" s="106" t="s">
        <v>108</v>
      </c>
      <c r="B1" s="97"/>
      <c r="C1" s="97"/>
      <c r="D1" s="95"/>
    </row>
    <row r="2" spans="1:4" ht="12.75">
      <c r="A2" s="107" t="s">
        <v>103</v>
      </c>
      <c r="B2" s="97"/>
      <c r="C2" s="97"/>
      <c r="D2" s="95"/>
    </row>
    <row r="3" spans="1:4" ht="12.75">
      <c r="A3" s="97"/>
      <c r="B3" s="97"/>
      <c r="C3" s="97"/>
      <c r="D3" s="95"/>
    </row>
    <row r="4" spans="1:4" ht="13.5" customHeight="1">
      <c r="A4" s="98"/>
      <c r="B4" s="98" t="s">
        <v>8</v>
      </c>
      <c r="C4" s="97"/>
      <c r="D4" s="95"/>
    </row>
    <row r="5" spans="1:4" s="2" customFormat="1" ht="13.5" customHeight="1">
      <c r="A5" s="99" t="s">
        <v>9</v>
      </c>
      <c r="B5" s="100">
        <v>13610</v>
      </c>
      <c r="C5" s="97"/>
      <c r="D5" s="96"/>
    </row>
    <row r="6" spans="1:4" s="2" customFormat="1" ht="13.5" customHeight="1">
      <c r="A6" s="101" t="s">
        <v>102</v>
      </c>
      <c r="B6" s="102">
        <v>13730</v>
      </c>
      <c r="C6" s="97"/>
      <c r="D6" s="96"/>
    </row>
    <row r="7" spans="1:4" s="2" customFormat="1" ht="13.5" customHeight="1">
      <c r="A7" s="101" t="s">
        <v>10</v>
      </c>
      <c r="B7" s="102">
        <v>14640</v>
      </c>
      <c r="C7" s="97"/>
      <c r="D7" s="96"/>
    </row>
    <row r="8" spans="1:4" s="2" customFormat="1" ht="13.5" customHeight="1">
      <c r="A8" s="101" t="s">
        <v>15</v>
      </c>
      <c r="B8" s="102">
        <v>15440</v>
      </c>
      <c r="C8" s="97"/>
      <c r="D8" s="96"/>
    </row>
    <row r="9" spans="1:4" s="2" customFormat="1" ht="13.5" customHeight="1">
      <c r="A9" s="101" t="s">
        <v>11</v>
      </c>
      <c r="B9" s="102">
        <v>15710</v>
      </c>
      <c r="C9" s="97"/>
      <c r="D9" s="96"/>
    </row>
    <row r="10" spans="1:4" s="2" customFormat="1" ht="13.5" customHeight="1">
      <c r="A10" s="101" t="s">
        <v>17</v>
      </c>
      <c r="B10" s="102">
        <v>16070</v>
      </c>
      <c r="C10" s="97"/>
      <c r="D10" s="96"/>
    </row>
    <row r="11" spans="1:4" s="2" customFormat="1" ht="13.5" customHeight="1">
      <c r="A11" s="101" t="s">
        <v>106</v>
      </c>
      <c r="B11" s="102">
        <v>16340</v>
      </c>
      <c r="C11" s="97"/>
      <c r="D11" s="96"/>
    </row>
    <row r="12" spans="1:4" s="2" customFormat="1" ht="13.5" customHeight="1">
      <c r="A12" s="101" t="s">
        <v>14</v>
      </c>
      <c r="B12" s="102">
        <v>16420</v>
      </c>
      <c r="C12" s="97"/>
      <c r="D12" s="96"/>
    </row>
    <row r="13" spans="1:4" s="2" customFormat="1" ht="13.5" customHeight="1">
      <c r="A13" s="101" t="s">
        <v>12</v>
      </c>
      <c r="B13" s="102">
        <v>16570</v>
      </c>
      <c r="C13" s="97"/>
      <c r="D13" s="96"/>
    </row>
    <row r="14" spans="1:4" s="2" customFormat="1" ht="13.5" customHeight="1">
      <c r="A14" s="103" t="s">
        <v>107</v>
      </c>
      <c r="B14" s="102">
        <v>17850</v>
      </c>
      <c r="C14" s="97"/>
      <c r="D14" s="96"/>
    </row>
    <row r="15" spans="1:4" s="2" customFormat="1" ht="12.75">
      <c r="A15" s="101" t="s">
        <v>13</v>
      </c>
      <c r="B15" s="102">
        <v>19960</v>
      </c>
      <c r="C15" s="97"/>
      <c r="D15" s="96"/>
    </row>
    <row r="16" spans="1:4" ht="12.75">
      <c r="A16" s="104" t="s">
        <v>124</v>
      </c>
      <c r="B16" s="105">
        <v>29200</v>
      </c>
      <c r="C16" s="97"/>
      <c r="D16" s="95"/>
    </row>
    <row r="17" spans="1:4" ht="12.75">
      <c r="A17" s="97"/>
      <c r="B17" s="97"/>
      <c r="C17" s="97"/>
      <c r="D17" s="95"/>
    </row>
    <row r="18" spans="1:4" ht="12.75">
      <c r="A18" s="97" t="s">
        <v>123</v>
      </c>
      <c r="B18" s="97"/>
      <c r="C18" s="97"/>
      <c r="D18" s="95"/>
    </row>
    <row r="19" spans="1:3" ht="12.75">
      <c r="A19" s="59"/>
      <c r="B19" s="59"/>
      <c r="C19" s="5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40" zoomScaleNormal="140" workbookViewId="0" topLeftCell="A1">
      <selection activeCell="F13" sqref="F13"/>
    </sheetView>
  </sheetViews>
  <sheetFormatPr defaultColWidth="11.421875" defaultRowHeight="12.75"/>
  <cols>
    <col min="1" max="1" width="25.7109375" style="1" customWidth="1"/>
    <col min="2" max="6" width="12.7109375" style="1" customWidth="1"/>
    <col min="7" max="16384" width="11.421875" style="1" customWidth="1"/>
  </cols>
  <sheetData>
    <row r="1" spans="1:7" ht="12.75">
      <c r="A1" s="106" t="s">
        <v>20</v>
      </c>
      <c r="B1" s="97"/>
      <c r="C1" s="97"/>
      <c r="D1" s="97"/>
      <c r="E1" s="97"/>
      <c r="F1" s="95"/>
      <c r="G1" s="95"/>
    </row>
    <row r="2" spans="1:7" ht="12.75">
      <c r="A2" s="108" t="s">
        <v>103</v>
      </c>
      <c r="B2" s="97"/>
      <c r="C2" s="97"/>
      <c r="D2" s="97"/>
      <c r="E2" s="97"/>
      <c r="F2" s="95"/>
      <c r="G2" s="95"/>
    </row>
    <row r="3" spans="1:7" ht="12.75">
      <c r="A3" s="97"/>
      <c r="B3" s="97"/>
      <c r="C3" s="97"/>
      <c r="D3" s="97"/>
      <c r="E3" s="97"/>
      <c r="F3" s="95"/>
      <c r="G3" s="95"/>
    </row>
    <row r="4" spans="1:7" ht="13.5" customHeight="1">
      <c r="A4" s="98"/>
      <c r="B4" s="98" t="s">
        <v>8</v>
      </c>
      <c r="C4" s="97"/>
      <c r="D4" s="97"/>
      <c r="E4" s="97"/>
      <c r="F4" s="95"/>
      <c r="G4" s="95"/>
    </row>
    <row r="5" spans="1:7" s="2" customFormat="1" ht="13.5" customHeight="1">
      <c r="A5" s="99" t="s">
        <v>61</v>
      </c>
      <c r="B5" s="100">
        <v>32630</v>
      </c>
      <c r="C5" s="97"/>
      <c r="D5" s="97"/>
      <c r="E5" s="97"/>
      <c r="F5" s="96"/>
      <c r="G5" s="96"/>
    </row>
    <row r="6" spans="1:7" s="2" customFormat="1" ht="13.5" customHeight="1">
      <c r="A6" s="101" t="s">
        <v>15</v>
      </c>
      <c r="B6" s="102">
        <v>46180</v>
      </c>
      <c r="C6" s="97"/>
      <c r="D6" s="97"/>
      <c r="E6" s="97"/>
      <c r="F6" s="96"/>
      <c r="G6" s="96"/>
    </row>
    <row r="7" spans="1:7" s="2" customFormat="1" ht="13.5" customHeight="1">
      <c r="A7" s="101" t="s">
        <v>14</v>
      </c>
      <c r="B7" s="102">
        <v>53200</v>
      </c>
      <c r="C7" s="97"/>
      <c r="D7" s="97"/>
      <c r="E7" s="97"/>
      <c r="F7" s="96"/>
      <c r="G7" s="96"/>
    </row>
    <row r="8" spans="1:7" s="2" customFormat="1" ht="13.5" customHeight="1">
      <c r="A8" s="101" t="s">
        <v>10</v>
      </c>
      <c r="B8" s="102">
        <v>58860</v>
      </c>
      <c r="C8" s="97"/>
      <c r="D8" s="97"/>
      <c r="E8" s="97"/>
      <c r="F8" s="96"/>
      <c r="G8" s="96"/>
    </row>
    <row r="9" spans="1:7" s="2" customFormat="1" ht="13.5" customHeight="1">
      <c r="A9" s="139" t="s">
        <v>102</v>
      </c>
      <c r="B9" s="102">
        <v>59390</v>
      </c>
      <c r="C9" s="97"/>
      <c r="D9" s="97"/>
      <c r="E9" s="97"/>
      <c r="F9" s="96"/>
      <c r="G9" s="96"/>
    </row>
    <row r="10" spans="1:7" s="2" customFormat="1" ht="13.5" customHeight="1">
      <c r="A10" s="101" t="s">
        <v>9</v>
      </c>
      <c r="B10" s="102">
        <v>63440</v>
      </c>
      <c r="C10" s="97"/>
      <c r="D10" s="97"/>
      <c r="E10" s="97"/>
      <c r="F10" s="96"/>
      <c r="G10" s="96"/>
    </row>
    <row r="11" spans="1:7" s="2" customFormat="1" ht="13.5" customHeight="1">
      <c r="A11" s="101" t="s">
        <v>16</v>
      </c>
      <c r="B11" s="102">
        <v>66860</v>
      </c>
      <c r="C11" s="97"/>
      <c r="D11" s="97"/>
      <c r="E11" s="97"/>
      <c r="F11" s="96"/>
      <c r="G11" s="96"/>
    </row>
    <row r="12" spans="1:7" s="2" customFormat="1" ht="13.5" customHeight="1">
      <c r="A12" s="101" t="s">
        <v>11</v>
      </c>
      <c r="B12" s="102">
        <v>70350</v>
      </c>
      <c r="C12" s="97"/>
      <c r="D12" s="97"/>
      <c r="E12" s="97"/>
      <c r="F12" s="96"/>
      <c r="G12" s="96"/>
    </row>
    <row r="13" spans="1:7" s="2" customFormat="1" ht="13.5" customHeight="1">
      <c r="A13" s="101" t="s">
        <v>106</v>
      </c>
      <c r="B13" s="102">
        <v>70950</v>
      </c>
      <c r="C13" s="97"/>
      <c r="D13" s="97"/>
      <c r="E13" s="97"/>
      <c r="F13" s="96"/>
      <c r="G13" s="96"/>
    </row>
    <row r="14" spans="1:7" s="2" customFormat="1" ht="12.75">
      <c r="A14" s="101" t="s">
        <v>12</v>
      </c>
      <c r="B14" s="102">
        <v>79200</v>
      </c>
      <c r="C14" s="97"/>
      <c r="D14" s="97"/>
      <c r="E14" s="97"/>
      <c r="F14" s="96"/>
      <c r="G14" s="96"/>
    </row>
    <row r="15" spans="1:7" ht="12.75">
      <c r="A15" s="104" t="s">
        <v>13</v>
      </c>
      <c r="B15" s="105">
        <v>94380</v>
      </c>
      <c r="C15" s="97"/>
      <c r="D15" s="97"/>
      <c r="E15" s="97"/>
      <c r="F15" s="95"/>
      <c r="G15" s="95"/>
    </row>
    <row r="16" spans="1:7" ht="12.75">
      <c r="A16" s="97"/>
      <c r="B16" s="97"/>
      <c r="C16" s="97"/>
      <c r="D16" s="97"/>
      <c r="E16" s="97"/>
      <c r="F16" s="95"/>
      <c r="G16" s="95"/>
    </row>
    <row r="17" spans="1:7" ht="12.75">
      <c r="A17" s="97" t="s">
        <v>123</v>
      </c>
      <c r="B17" s="97"/>
      <c r="C17" s="97"/>
      <c r="D17" s="97"/>
      <c r="E17" s="97"/>
      <c r="F17" s="95"/>
      <c r="G17" s="95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F14" sqref="F14"/>
    </sheetView>
  </sheetViews>
  <sheetFormatPr defaultColWidth="11.421875" defaultRowHeight="12.75"/>
  <cols>
    <col min="1" max="2" width="23.421875" style="35" customWidth="1"/>
    <col min="3" max="3" width="14.421875" style="35" bestFit="1" customWidth="1"/>
    <col min="4" max="4" width="13.28125" style="35" customWidth="1"/>
    <col min="5" max="16384" width="11.421875" style="35" customWidth="1"/>
  </cols>
  <sheetData>
    <row r="1" ht="12.75">
      <c r="E1" s="46">
        <v>41144</v>
      </c>
    </row>
    <row r="2" spans="1:4" ht="12.75">
      <c r="A2" s="50" t="s">
        <v>50</v>
      </c>
      <c r="B2" s="51"/>
      <c r="C2" s="51"/>
      <c r="D2" s="51"/>
    </row>
    <row r="5" spans="1:4" ht="12.75">
      <c r="A5" s="38"/>
      <c r="B5" s="38" t="s">
        <v>19</v>
      </c>
      <c r="C5" s="39" t="s">
        <v>98</v>
      </c>
      <c r="D5" s="39" t="s">
        <v>99</v>
      </c>
    </row>
    <row r="6" spans="1:4" ht="18.75" customHeight="1">
      <c r="A6" s="138" t="s">
        <v>77</v>
      </c>
      <c r="B6" s="138"/>
      <c r="C6" s="47">
        <v>2278635</v>
      </c>
      <c r="D6" s="47">
        <v>2293611</v>
      </c>
    </row>
    <row r="7" spans="1:4" ht="18.75" customHeight="1">
      <c r="A7" s="138" t="s">
        <v>80</v>
      </c>
      <c r="B7" s="38" t="s">
        <v>81</v>
      </c>
      <c r="C7" s="48">
        <v>488.9</v>
      </c>
      <c r="D7" s="48">
        <v>492.8</v>
      </c>
    </row>
    <row r="8" spans="1:4" ht="18.75" customHeight="1">
      <c r="A8" s="138"/>
      <c r="B8" s="38" t="s">
        <v>82</v>
      </c>
      <c r="C8" s="48">
        <v>5439.1</v>
      </c>
      <c r="D8" s="48">
        <v>5491.4</v>
      </c>
    </row>
    <row r="9" spans="1:4" ht="18.75" customHeight="1">
      <c r="A9" s="138"/>
      <c r="B9" s="38" t="s">
        <v>83</v>
      </c>
      <c r="C9" s="48">
        <v>20627.1</v>
      </c>
      <c r="D9" s="48">
        <v>21089.8</v>
      </c>
    </row>
    <row r="10" spans="1:4" ht="18.75" customHeight="1">
      <c r="A10" s="138"/>
      <c r="B10" s="38" t="s">
        <v>84</v>
      </c>
      <c r="C10" s="40">
        <f>SUM(C7:C9)</f>
        <v>26555.1</v>
      </c>
      <c r="D10" s="40">
        <f>SUM(D7:D9)</f>
        <v>27074</v>
      </c>
    </row>
    <row r="11" spans="1:4" ht="18.75" customHeight="1">
      <c r="A11" s="41" t="s">
        <v>85</v>
      </c>
      <c r="B11" s="41"/>
      <c r="C11" s="42">
        <f>(C10*1000000)/C6</f>
        <v>11653.95072049714</v>
      </c>
      <c r="D11" s="42">
        <f>(D10*1000000)/D6</f>
        <v>11804.094068261793</v>
      </c>
    </row>
    <row r="12" spans="1:4" ht="18.75" customHeight="1">
      <c r="A12" s="138" t="s">
        <v>78</v>
      </c>
      <c r="B12" s="38" t="s">
        <v>53</v>
      </c>
      <c r="C12" s="48">
        <v>1158.6</v>
      </c>
      <c r="D12" s="48">
        <v>1444.7</v>
      </c>
    </row>
    <row r="13" spans="1:4" ht="18.75" customHeight="1">
      <c r="A13" s="138"/>
      <c r="B13" s="38" t="s">
        <v>54</v>
      </c>
      <c r="C13" s="48">
        <v>199.6</v>
      </c>
      <c r="D13" s="48">
        <v>247.1</v>
      </c>
    </row>
    <row r="14" spans="1:4" ht="18.75" customHeight="1">
      <c r="A14" s="138"/>
      <c r="B14" s="38" t="s">
        <v>55</v>
      </c>
      <c r="C14" s="48">
        <v>1417</v>
      </c>
      <c r="D14" s="48">
        <v>1412</v>
      </c>
    </row>
    <row r="15" spans="1:4" ht="18.75" customHeight="1">
      <c r="A15" s="138"/>
      <c r="B15" s="38" t="s">
        <v>86</v>
      </c>
      <c r="C15" s="40">
        <f>SUM(C12:C14)</f>
        <v>2775.2</v>
      </c>
      <c r="D15" s="40">
        <f>SUM(D12:D14)</f>
        <v>3103.8</v>
      </c>
    </row>
    <row r="16" spans="1:4" ht="18.75" customHeight="1">
      <c r="A16" s="41" t="s">
        <v>87</v>
      </c>
      <c r="B16" s="43"/>
      <c r="C16" s="40">
        <f>+C15+C10</f>
        <v>29330.3</v>
      </c>
      <c r="D16" s="40">
        <f>+D15+D10</f>
        <v>30177.8</v>
      </c>
    </row>
    <row r="17" spans="1:4" ht="18.75" customHeight="1">
      <c r="A17" s="43" t="s">
        <v>88</v>
      </c>
      <c r="B17" s="44"/>
      <c r="C17" s="42">
        <f>+(C16*1000000)/C6</f>
        <v>12871.872853704082</v>
      </c>
      <c r="D17" s="42">
        <f>+(D16*1000000)/D6</f>
        <v>13157.331387057351</v>
      </c>
    </row>
    <row r="18" spans="1:4" ht="18.75" customHeight="1">
      <c r="A18" s="43" t="s">
        <v>89</v>
      </c>
      <c r="B18" s="43"/>
      <c r="C18" s="45">
        <f>+C17/C11</f>
        <v>1.104507232132434</v>
      </c>
      <c r="D18" s="45">
        <f>+D17/D11</f>
        <v>1.114641353327916</v>
      </c>
    </row>
    <row r="19" spans="1:4" ht="18.75" customHeight="1">
      <c r="A19" s="138" t="s">
        <v>104</v>
      </c>
      <c r="B19" s="138"/>
      <c r="C19" s="49">
        <v>11516</v>
      </c>
      <c r="D19" s="49">
        <v>11630</v>
      </c>
    </row>
    <row r="20" spans="1:4" ht="18.75" customHeight="1">
      <c r="A20" s="138" t="s">
        <v>105</v>
      </c>
      <c r="B20" s="138"/>
      <c r="C20" s="49">
        <v>11671</v>
      </c>
      <c r="D20" s="42">
        <f>+D19</f>
        <v>11630</v>
      </c>
    </row>
    <row r="21" spans="1:4" ht="18.75" customHeight="1">
      <c r="A21" s="52" t="s">
        <v>90</v>
      </c>
      <c r="B21" s="53" t="s">
        <v>79</v>
      </c>
      <c r="C21" s="54">
        <f>ROUND(C19*C18,-1)</f>
        <v>12720</v>
      </c>
      <c r="D21" s="54">
        <f>ROUND(D19*D18,-1)</f>
        <v>12960</v>
      </c>
    </row>
    <row r="22" spans="1:4" ht="18.75" customHeight="1">
      <c r="A22" s="58" t="s">
        <v>91</v>
      </c>
      <c r="B22" s="55" t="s">
        <v>100</v>
      </c>
      <c r="C22" s="56">
        <f>C20*C18</f>
        <v>12890.703906217637</v>
      </c>
      <c r="D22" s="56">
        <f>D20*D18</f>
        <v>12963.278939203663</v>
      </c>
    </row>
    <row r="23" spans="1:4" ht="18.75" customHeight="1">
      <c r="A23" s="58" t="s">
        <v>91</v>
      </c>
      <c r="B23" s="57" t="s">
        <v>101</v>
      </c>
      <c r="C23" s="56">
        <f>+ROUND(C22,-1)</f>
        <v>12890</v>
      </c>
      <c r="D23" s="56">
        <f>+ROUND(D22,-1)</f>
        <v>12960</v>
      </c>
    </row>
    <row r="24" ht="18.75" customHeight="1">
      <c r="B24" s="36"/>
    </row>
    <row r="25" ht="18.75" customHeight="1">
      <c r="B25" s="37"/>
    </row>
  </sheetData>
  <mergeCells count="5">
    <mergeCell ref="A20:B20"/>
    <mergeCell ref="A6:B6"/>
    <mergeCell ref="A19:B19"/>
    <mergeCell ref="A7:A10"/>
    <mergeCell ref="A12:A1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3">
      <selection activeCell="F36" sqref="F36"/>
    </sheetView>
  </sheetViews>
  <sheetFormatPr defaultColWidth="11.421875" defaultRowHeight="12.75"/>
  <cols>
    <col min="1" max="1" width="29.140625" style="4" bestFit="1" customWidth="1"/>
    <col min="2" max="2" width="4.57421875" style="4" customWidth="1"/>
    <col min="3" max="3" width="15.140625" style="4" customWidth="1"/>
    <col min="4" max="5" width="3.140625" style="4" customWidth="1"/>
    <col min="6" max="6" width="11.8515625" style="4" bestFit="1" customWidth="1"/>
    <col min="7" max="7" width="3.140625" style="4" customWidth="1"/>
    <col min="8" max="8" width="12.00390625" style="4" bestFit="1" customWidth="1"/>
    <col min="9" max="9" width="3.140625" style="4" customWidth="1"/>
    <col min="10" max="10" width="9.421875" style="4" customWidth="1"/>
    <col min="11" max="11" width="3.421875" style="4" customWidth="1"/>
    <col min="12" max="16384" width="11.421875" style="4" customWidth="1"/>
  </cols>
  <sheetData>
    <row r="1" spans="10:11" ht="12.75">
      <c r="J1" s="5">
        <v>40758</v>
      </c>
      <c r="K1" s="6"/>
    </row>
    <row r="2" spans="10:11" ht="12.75">
      <c r="J2" s="5"/>
      <c r="K2" s="6"/>
    </row>
    <row r="4" spans="2:7" ht="27.75" customHeight="1">
      <c r="B4" s="7" t="s">
        <v>71</v>
      </c>
      <c r="C4" s="8"/>
      <c r="D4" s="8"/>
      <c r="E4" s="8"/>
      <c r="F4" s="8"/>
      <c r="G4" s="9"/>
    </row>
    <row r="6" spans="2:7" ht="21" customHeight="1">
      <c r="B6" s="10" t="s">
        <v>49</v>
      </c>
      <c r="C6" s="10"/>
      <c r="D6" s="10"/>
      <c r="E6" s="10"/>
      <c r="F6" s="10"/>
      <c r="G6" s="10"/>
    </row>
    <row r="8" spans="2:7" ht="27.75" customHeight="1">
      <c r="B8" s="7" t="s">
        <v>50</v>
      </c>
      <c r="C8" s="8"/>
      <c r="D8" s="8"/>
      <c r="E8" s="8"/>
      <c r="F8" s="8"/>
      <c r="G8" s="9"/>
    </row>
    <row r="10" ht="12.75">
      <c r="C10" s="4" t="s">
        <v>74</v>
      </c>
    </row>
    <row r="11" ht="12.75">
      <c r="A11"/>
    </row>
    <row r="12" ht="12.75">
      <c r="A12"/>
    </row>
    <row r="13" ht="19.5" customHeight="1"/>
    <row r="14" spans="3:8" ht="19.5" customHeight="1">
      <c r="C14" s="11" t="s">
        <v>75</v>
      </c>
      <c r="H14" s="31">
        <v>2230468</v>
      </c>
    </row>
    <row r="15" spans="3:8" ht="19.5" customHeight="1">
      <c r="C15" s="4" t="s">
        <v>69</v>
      </c>
      <c r="H15" s="14"/>
    </row>
    <row r="16" spans="4:9" ht="12.75">
      <c r="D16" s="12"/>
      <c r="E16" s="12"/>
      <c r="F16" s="13"/>
      <c r="G16" s="12"/>
      <c r="H16" s="13"/>
      <c r="I16" s="12"/>
    </row>
    <row r="17" spans="7:9" ht="12.75">
      <c r="G17" s="15"/>
      <c r="H17" s="14"/>
      <c r="I17" s="15"/>
    </row>
    <row r="18" spans="1:10" ht="12.75">
      <c r="A18" s="4" t="s">
        <v>64</v>
      </c>
      <c r="B18" s="12" t="s">
        <v>51</v>
      </c>
      <c r="C18" s="4">
        <f>(485.1+5313.4+19989.8)</f>
        <v>25788.3</v>
      </c>
      <c r="D18" s="16" t="s">
        <v>58</v>
      </c>
      <c r="E18" s="12" t="s">
        <v>63</v>
      </c>
      <c r="F18" s="24">
        <f>+H14</f>
        <v>2230468</v>
      </c>
      <c r="G18" s="4" t="s">
        <v>62</v>
      </c>
      <c r="H18" s="14"/>
      <c r="I18" s="12" t="s">
        <v>51</v>
      </c>
      <c r="J18" s="14">
        <f>+C18*1000000/F18</f>
        <v>11561.833660021126</v>
      </c>
    </row>
    <row r="19" spans="3:9" ht="12.75">
      <c r="C19" s="4" t="s">
        <v>76</v>
      </c>
      <c r="D19" s="12"/>
      <c r="E19" s="12"/>
      <c r="G19" s="15"/>
      <c r="H19" s="14"/>
      <c r="I19" s="15"/>
    </row>
    <row r="20" ht="19.5" customHeight="1"/>
    <row r="21" ht="12.75">
      <c r="A21" s="4" t="s">
        <v>52</v>
      </c>
    </row>
    <row r="22" spans="3:9" ht="12.75">
      <c r="C22" s="16" t="s">
        <v>53</v>
      </c>
      <c r="D22" s="16"/>
      <c r="E22" s="16"/>
      <c r="F22" s="16" t="s">
        <v>54</v>
      </c>
      <c r="G22" s="16"/>
      <c r="H22" s="16" t="s">
        <v>55</v>
      </c>
      <c r="I22" s="16"/>
    </row>
    <row r="23" spans="1:11" ht="12.75">
      <c r="A23" s="4">
        <f>+C18</f>
        <v>25788.3</v>
      </c>
      <c r="B23" s="15" t="s">
        <v>56</v>
      </c>
      <c r="C23" s="29">
        <v>1111.3</v>
      </c>
      <c r="D23" s="12" t="s">
        <v>57</v>
      </c>
      <c r="E23" s="12"/>
      <c r="F23" s="29">
        <v>193.3</v>
      </c>
      <c r="G23" s="12" t="s">
        <v>57</v>
      </c>
      <c r="H23" s="30">
        <v>1407</v>
      </c>
      <c r="I23" s="12" t="s">
        <v>51</v>
      </c>
      <c r="J23" s="17">
        <f>+A23+C23+F23+H23</f>
        <v>28499.899999999998</v>
      </c>
      <c r="K23" s="4" t="s">
        <v>58</v>
      </c>
    </row>
    <row r="26" spans="1:8" ht="12.75">
      <c r="A26" s="16"/>
      <c r="C26" s="6" t="s">
        <v>59</v>
      </c>
      <c r="D26" s="6"/>
      <c r="E26" s="6"/>
      <c r="F26" s="6"/>
      <c r="G26" s="6"/>
      <c r="H26" s="6"/>
    </row>
    <row r="28" spans="1:10" ht="12.75">
      <c r="A28" s="4" t="s">
        <v>65</v>
      </c>
      <c r="C28" s="25">
        <f>+J23</f>
        <v>28499.899999999998</v>
      </c>
      <c r="E28" s="12" t="s">
        <v>63</v>
      </c>
      <c r="F28" s="24">
        <f>+H14</f>
        <v>2230468</v>
      </c>
      <c r="H28" s="18"/>
      <c r="I28" s="12" t="s">
        <v>51</v>
      </c>
      <c r="J28" s="19">
        <f>+C28*1000000/F28</f>
        <v>12777.54265024201</v>
      </c>
    </row>
    <row r="29" ht="19.5" customHeight="1">
      <c r="L29" s="20"/>
    </row>
    <row r="30" spans="1:10" ht="12.75">
      <c r="A30" s="4" t="s">
        <v>66</v>
      </c>
      <c r="C30" s="26">
        <f>+J28</f>
        <v>12777.54265024201</v>
      </c>
      <c r="D30" s="12"/>
      <c r="E30" s="12" t="s">
        <v>63</v>
      </c>
      <c r="F30" s="27">
        <f>+J18</f>
        <v>11561.833660021126</v>
      </c>
      <c r="I30" s="12" t="s">
        <v>51</v>
      </c>
      <c r="J30" s="23">
        <f>+C30/F30</f>
        <v>1.1051484587972062</v>
      </c>
    </row>
    <row r="31" spans="3:6" ht="24" customHeight="1">
      <c r="C31" s="11"/>
      <c r="D31" s="11"/>
      <c r="E31" s="11"/>
      <c r="F31" s="11"/>
    </row>
    <row r="32" spans="1:10" ht="12.75">
      <c r="A32" s="4" t="s">
        <v>67</v>
      </c>
      <c r="C32" s="30">
        <v>11443.4</v>
      </c>
      <c r="D32" s="15"/>
      <c r="E32" s="12" t="s">
        <v>68</v>
      </c>
      <c r="F32" s="28">
        <f>+J30</f>
        <v>1.1051484587972062</v>
      </c>
      <c r="G32" s="21"/>
      <c r="H32" s="34">
        <f>+F32*C32</f>
        <v>12646.65587339995</v>
      </c>
      <c r="J32" s="33">
        <f>+ROUND(H32,-1)</f>
        <v>12650</v>
      </c>
    </row>
    <row r="33" ht="12.75">
      <c r="C33" s="4" t="s">
        <v>70</v>
      </c>
    </row>
    <row r="34" ht="12.75">
      <c r="C34" s="32"/>
    </row>
    <row r="36" ht="12.75">
      <c r="F36" s="18"/>
    </row>
  </sheetData>
  <printOptions/>
  <pageMargins left="0.75" right="0.75" top="1" bottom="1" header="0.4921259845" footer="0.4921259845"/>
  <pageSetup horizontalDpi="600" verticalDpi="600" orientation="portrait" paperSize="9" scale="88" r:id="rId2"/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3">
      <selection activeCell="F36" sqref="F36"/>
    </sheetView>
  </sheetViews>
  <sheetFormatPr defaultColWidth="11.421875" defaultRowHeight="12.75"/>
  <cols>
    <col min="1" max="1" width="29.140625" style="4" bestFit="1" customWidth="1"/>
    <col min="2" max="2" width="4.57421875" style="4" customWidth="1"/>
    <col min="3" max="3" width="15.140625" style="4" customWidth="1"/>
    <col min="4" max="5" width="3.140625" style="4" customWidth="1"/>
    <col min="6" max="6" width="11.8515625" style="4" bestFit="1" customWidth="1"/>
    <col min="7" max="7" width="3.140625" style="4" customWidth="1"/>
    <col min="8" max="8" width="12.00390625" style="4" bestFit="1" customWidth="1"/>
    <col min="9" max="9" width="3.140625" style="4" customWidth="1"/>
    <col min="10" max="10" width="9.421875" style="4" customWidth="1"/>
    <col min="11" max="11" width="3.421875" style="4" customWidth="1"/>
    <col min="12" max="16384" width="11.421875" style="4" customWidth="1"/>
  </cols>
  <sheetData>
    <row r="1" spans="10:11" ht="12.75">
      <c r="J1" s="5">
        <v>40758</v>
      </c>
      <c r="K1" s="6"/>
    </row>
    <row r="2" spans="10:11" ht="12.75">
      <c r="J2" s="5"/>
      <c r="K2" s="6"/>
    </row>
    <row r="4" spans="2:7" ht="27.75" customHeight="1">
      <c r="B4" s="7" t="s">
        <v>71</v>
      </c>
      <c r="C4" s="8"/>
      <c r="D4" s="8"/>
      <c r="E4" s="8"/>
      <c r="F4" s="8"/>
      <c r="G4" s="9"/>
    </row>
    <row r="6" spans="2:7" ht="21" customHeight="1">
      <c r="B6" s="10" t="s">
        <v>49</v>
      </c>
      <c r="C6" s="10"/>
      <c r="D6" s="10"/>
      <c r="E6" s="10"/>
      <c r="F6" s="10"/>
      <c r="G6" s="10"/>
    </row>
    <row r="8" spans="2:7" ht="27.75" customHeight="1">
      <c r="B8" s="7" t="s">
        <v>50</v>
      </c>
      <c r="C8" s="8"/>
      <c r="D8" s="8"/>
      <c r="E8" s="8"/>
      <c r="F8" s="8"/>
      <c r="G8" s="9"/>
    </row>
    <row r="10" ht="12.75">
      <c r="C10" s="4" t="s">
        <v>73</v>
      </c>
    </row>
    <row r="11" ht="12.75">
      <c r="A11"/>
    </row>
    <row r="12" ht="12.75">
      <c r="A12"/>
    </row>
    <row r="13" ht="19.5" customHeight="1"/>
    <row r="14" spans="3:8" ht="19.5" customHeight="1">
      <c r="C14" s="11" t="s">
        <v>75</v>
      </c>
      <c r="H14" s="31">
        <v>2272935</v>
      </c>
    </row>
    <row r="15" spans="3:8" ht="19.5" customHeight="1">
      <c r="C15" s="4" t="s">
        <v>69</v>
      </c>
      <c r="H15" s="14"/>
    </row>
    <row r="16" spans="4:9" ht="12.75">
      <c r="D16" s="12"/>
      <c r="E16" s="12"/>
      <c r="F16" s="13"/>
      <c r="G16" s="12"/>
      <c r="H16" s="13"/>
      <c r="I16" s="12"/>
    </row>
    <row r="17" spans="7:9" ht="12.75">
      <c r="G17" s="15"/>
      <c r="H17" s="14"/>
      <c r="I17" s="15"/>
    </row>
    <row r="18" spans="1:10" ht="12.75">
      <c r="A18" s="4" t="s">
        <v>64</v>
      </c>
      <c r="B18" s="12" t="s">
        <v>51</v>
      </c>
      <c r="C18" s="4">
        <v>26304.5</v>
      </c>
      <c r="D18" s="16" t="s">
        <v>58</v>
      </c>
      <c r="E18" s="12" t="s">
        <v>63</v>
      </c>
      <c r="F18" s="24">
        <f>+H14</f>
        <v>2272935</v>
      </c>
      <c r="G18" s="4" t="s">
        <v>62</v>
      </c>
      <c r="H18" s="14"/>
      <c r="I18" s="12" t="s">
        <v>51</v>
      </c>
      <c r="J18" s="14">
        <f>+C18*1000000/F18</f>
        <v>11572.92223490773</v>
      </c>
    </row>
    <row r="19" spans="3:9" ht="12.75">
      <c r="C19" s="4" t="s">
        <v>72</v>
      </c>
      <c r="D19" s="12"/>
      <c r="E19" s="12"/>
      <c r="G19" s="15"/>
      <c r="H19" s="14"/>
      <c r="I19" s="15"/>
    </row>
    <row r="20" ht="19.5" customHeight="1"/>
    <row r="21" ht="12.75">
      <c r="A21" s="4" t="s">
        <v>52</v>
      </c>
    </row>
    <row r="22" spans="3:9" ht="12.75">
      <c r="C22" s="16" t="s">
        <v>53</v>
      </c>
      <c r="D22" s="16"/>
      <c r="E22" s="16"/>
      <c r="F22" s="16" t="s">
        <v>54</v>
      </c>
      <c r="G22" s="16"/>
      <c r="H22" s="16" t="s">
        <v>55</v>
      </c>
      <c r="I22" s="16"/>
    </row>
    <row r="23" spans="1:11" ht="12.75">
      <c r="A23" s="4">
        <f>+C18</f>
        <v>26304.5</v>
      </c>
      <c r="B23" s="15" t="s">
        <v>56</v>
      </c>
      <c r="C23" s="29">
        <v>1158.6</v>
      </c>
      <c r="D23" s="12" t="s">
        <v>57</v>
      </c>
      <c r="E23" s="12"/>
      <c r="F23" s="29">
        <v>199.6</v>
      </c>
      <c r="G23" s="12" t="s">
        <v>57</v>
      </c>
      <c r="H23" s="30">
        <v>1417</v>
      </c>
      <c r="I23" s="12" t="s">
        <v>51</v>
      </c>
      <c r="J23" s="17">
        <f>+A23+C23+F23+H23</f>
        <v>29079.699999999997</v>
      </c>
      <c r="K23" s="4" t="s">
        <v>58</v>
      </c>
    </row>
    <row r="26" spans="1:8" ht="12.75">
      <c r="A26" s="16"/>
      <c r="C26" s="6" t="s">
        <v>59</v>
      </c>
      <c r="D26" s="6"/>
      <c r="E26" s="6"/>
      <c r="F26" s="6"/>
      <c r="G26" s="6"/>
      <c r="H26" s="6"/>
    </row>
    <row r="28" spans="1:10" ht="12.75">
      <c r="A28" s="4" t="s">
        <v>65</v>
      </c>
      <c r="C28" s="25">
        <f>+J23</f>
        <v>29079.699999999997</v>
      </c>
      <c r="E28" s="12" t="s">
        <v>63</v>
      </c>
      <c r="F28" s="24">
        <f>+H14</f>
        <v>2272935</v>
      </c>
      <c r="H28" s="18"/>
      <c r="I28" s="12" t="s">
        <v>51</v>
      </c>
      <c r="J28" s="19">
        <f>+C28*1000000/F28</f>
        <v>12793.898637664515</v>
      </c>
    </row>
    <row r="29" ht="19.5" customHeight="1">
      <c r="L29" s="20"/>
    </row>
    <row r="30" spans="1:10" ht="12.75">
      <c r="A30" s="4" t="s">
        <v>66</v>
      </c>
      <c r="C30" s="26">
        <f>+J28</f>
        <v>12793.898637664515</v>
      </c>
      <c r="D30" s="12"/>
      <c r="E30" s="12" t="s">
        <v>63</v>
      </c>
      <c r="F30" s="27">
        <f>+J18</f>
        <v>11572.92223490773</v>
      </c>
      <c r="I30" s="12" t="s">
        <v>51</v>
      </c>
      <c r="J30" s="23">
        <f>+C30/F30</f>
        <v>1.1055028607272517</v>
      </c>
    </row>
    <row r="31" spans="3:6" ht="24" customHeight="1">
      <c r="C31" s="11"/>
      <c r="D31" s="11"/>
      <c r="E31" s="11"/>
      <c r="F31" s="11"/>
    </row>
    <row r="32" spans="1:10" ht="12.75">
      <c r="A32" s="4" t="s">
        <v>67</v>
      </c>
      <c r="C32" s="30">
        <v>11430.4</v>
      </c>
      <c r="D32" s="15"/>
      <c r="E32" s="12" t="s">
        <v>68</v>
      </c>
      <c r="F32" s="28">
        <f>+J30</f>
        <v>1.1055028607272517</v>
      </c>
      <c r="G32" s="21"/>
      <c r="H32" s="34">
        <f>+F32*C32</f>
        <v>12636.339899256776</v>
      </c>
      <c r="J32" s="33">
        <f>+ROUND(H32,-1)</f>
        <v>12640</v>
      </c>
    </row>
    <row r="33" ht="12.75">
      <c r="C33" s="4" t="s">
        <v>70</v>
      </c>
    </row>
    <row r="34" ht="12.75">
      <c r="C34" s="32"/>
    </row>
    <row r="36" ht="12.75">
      <c r="F36" s="18"/>
    </row>
  </sheetData>
  <printOptions/>
  <pageMargins left="0.75" right="0.75" top="1" bottom="1" header="0.4921259845" footer="0.4921259845"/>
  <pageSetup horizontalDpi="600" verticalDpi="600" orientation="portrait" paperSize="9" scale="88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STSI A3</cp:lastModifiedBy>
  <cp:lastPrinted>2012-08-23T08:29:42Z</cp:lastPrinted>
  <dcterms:created xsi:type="dcterms:W3CDTF">1999-07-12T14:47:53Z</dcterms:created>
  <dcterms:modified xsi:type="dcterms:W3CDTF">2012-10-23T09:48:25Z</dcterms:modified>
  <cp:category/>
  <cp:version/>
  <cp:contentType/>
  <cp:contentStatus/>
</cp:coreProperties>
</file>