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05" yWindow="780" windowWidth="19620" windowHeight="7500" activeTab="8"/>
  </bookViews>
  <sheets>
    <sheet name="Figure 1" sheetId="31" r:id="rId1"/>
    <sheet name="Figure 2" sheetId="10" r:id="rId2"/>
    <sheet name="Figure 3" sheetId="21" r:id="rId3"/>
    <sheet name="Figure 4" sheetId="32" r:id="rId4"/>
    <sheet name="Figure 5" sheetId="22" r:id="rId5"/>
    <sheet name="Figure 6" sheetId="25" r:id="rId6"/>
    <sheet name="Figure 7" sheetId="30" r:id="rId7"/>
    <sheet name="Figure 8" sheetId="23" r:id="rId8"/>
    <sheet name="Encadré" sheetId="33" r:id="rId9"/>
  </sheets>
  <definedNames>
    <definedName name="_xlnm.Print_Area" localSheetId="1">'Figure 2'!$A$3:$K$36</definedName>
  </definedNames>
  <calcPr calcId="145621"/>
</workbook>
</file>

<file path=xl/calcChain.xml><?xml version="1.0" encoding="utf-8"?>
<calcChain xmlns="http://schemas.openxmlformats.org/spreadsheetml/2006/main">
  <c r="N22" i="32" l="1"/>
  <c r="N21" i="32"/>
  <c r="N15" i="32"/>
  <c r="N14" i="32"/>
  <c r="I30" i="31" l="1"/>
  <c r="H30" i="31"/>
  <c r="G30" i="31"/>
  <c r="D30" i="31"/>
  <c r="O28" i="31"/>
  <c r="N28" i="31"/>
  <c r="M28" i="31"/>
  <c r="L28" i="31"/>
  <c r="F27" i="31"/>
  <c r="E27" i="31"/>
  <c r="C27" i="31"/>
  <c r="B27" i="31"/>
  <c r="I26" i="31"/>
  <c r="M26" i="31" s="1"/>
  <c r="H26" i="31"/>
  <c r="L26" i="31" s="1"/>
  <c r="G26" i="31"/>
  <c r="O26" i="31" s="1"/>
  <c r="D26" i="31"/>
  <c r="N26" i="31" s="1"/>
  <c r="I25" i="31"/>
  <c r="H25" i="31"/>
  <c r="L25" i="31" s="1"/>
  <c r="G25" i="31"/>
  <c r="O25" i="31" s="1"/>
  <c r="D25" i="31"/>
  <c r="N25" i="31" s="1"/>
  <c r="I24" i="31"/>
  <c r="M24" i="31" s="1"/>
  <c r="H24" i="31"/>
  <c r="L24" i="31" s="1"/>
  <c r="G24" i="31"/>
  <c r="O24" i="31" s="1"/>
  <c r="D24" i="31"/>
  <c r="N24" i="31" s="1"/>
  <c r="H22" i="31"/>
  <c r="L22" i="31" s="1"/>
  <c r="F22" i="31"/>
  <c r="G22" i="31" s="1"/>
  <c r="O22" i="31" s="1"/>
  <c r="C22" i="31"/>
  <c r="F21" i="31"/>
  <c r="E21" i="31"/>
  <c r="C21" i="31"/>
  <c r="B21" i="31"/>
  <c r="I20" i="31"/>
  <c r="M20" i="31" s="1"/>
  <c r="H20" i="31"/>
  <c r="L20" i="31" s="1"/>
  <c r="G20" i="31"/>
  <c r="O20" i="31" s="1"/>
  <c r="D20" i="31"/>
  <c r="N20" i="31" s="1"/>
  <c r="I19" i="31"/>
  <c r="H19" i="31"/>
  <c r="L19" i="31" s="1"/>
  <c r="G19" i="31"/>
  <c r="O19" i="31" s="1"/>
  <c r="D19" i="31"/>
  <c r="N19" i="31" s="1"/>
  <c r="O18" i="31"/>
  <c r="I18" i="31"/>
  <c r="M18" i="31" s="1"/>
  <c r="H18" i="31"/>
  <c r="L18" i="31" s="1"/>
  <c r="G18" i="31"/>
  <c r="D18" i="31"/>
  <c r="N18" i="31" s="1"/>
  <c r="H17" i="31"/>
  <c r="L17" i="31" s="1"/>
  <c r="F17" i="31"/>
  <c r="D17" i="31"/>
  <c r="N17" i="31" s="1"/>
  <c r="F16" i="31"/>
  <c r="E16" i="31"/>
  <c r="B16" i="31"/>
  <c r="H15" i="31"/>
  <c r="L15" i="31" s="1"/>
  <c r="G15" i="31"/>
  <c r="O15" i="31" s="1"/>
  <c r="C15" i="31"/>
  <c r="I15" i="31" s="1"/>
  <c r="I14" i="31"/>
  <c r="M14" i="31" s="1"/>
  <c r="H14" i="31"/>
  <c r="L14" i="31" s="1"/>
  <c r="G14" i="31"/>
  <c r="O14" i="31" s="1"/>
  <c r="D14" i="31"/>
  <c r="N14" i="31" s="1"/>
  <c r="I12" i="31"/>
  <c r="M12" i="31" s="1"/>
  <c r="H12" i="31"/>
  <c r="L12" i="31" s="1"/>
  <c r="G12" i="31"/>
  <c r="O12" i="31" s="1"/>
  <c r="D12" i="31"/>
  <c r="N12" i="31" s="1"/>
  <c r="H10" i="31"/>
  <c r="L10" i="31" s="1"/>
  <c r="F10" i="31"/>
  <c r="I10" i="31" s="1"/>
  <c r="D10" i="31"/>
  <c r="N10" i="31" s="1"/>
  <c r="H9" i="31"/>
  <c r="L9" i="31" s="1"/>
  <c r="F9" i="31"/>
  <c r="C9" i="31"/>
  <c r="F8" i="31"/>
  <c r="E8" i="31"/>
  <c r="C8" i="31"/>
  <c r="B8" i="31"/>
  <c r="B11" i="31" s="1"/>
  <c r="O7" i="31"/>
  <c r="I7" i="31"/>
  <c r="M7" i="31" s="1"/>
  <c r="H7" i="31"/>
  <c r="L7" i="31" s="1"/>
  <c r="G7" i="31"/>
  <c r="D7" i="31"/>
  <c r="N7" i="31" s="1"/>
  <c r="I6" i="31"/>
  <c r="H6" i="31"/>
  <c r="L6" i="31" s="1"/>
  <c r="G6" i="31"/>
  <c r="O6" i="31" s="1"/>
  <c r="D6" i="31"/>
  <c r="N6" i="31" s="1"/>
  <c r="I5" i="31"/>
  <c r="M5" i="31" s="1"/>
  <c r="H5" i="31"/>
  <c r="L5" i="31" s="1"/>
  <c r="G5" i="31"/>
  <c r="O5" i="31" s="1"/>
  <c r="D5" i="31"/>
  <c r="N5" i="31" s="1"/>
  <c r="I4" i="31"/>
  <c r="H4" i="31"/>
  <c r="L4" i="31" s="1"/>
  <c r="G4" i="31"/>
  <c r="O4" i="31" s="1"/>
  <c r="D4" i="31"/>
  <c r="N4" i="31" s="1"/>
  <c r="F11" i="31" l="1"/>
  <c r="F13" i="31" s="1"/>
  <c r="I9" i="31"/>
  <c r="J9" i="31" s="1"/>
  <c r="I22" i="31"/>
  <c r="J22" i="31" s="1"/>
  <c r="G21" i="31"/>
  <c r="O21" i="31" s="1"/>
  <c r="J12" i="31"/>
  <c r="J24" i="31"/>
  <c r="G27" i="31"/>
  <c r="O27" i="31" s="1"/>
  <c r="J19" i="31"/>
  <c r="J30" i="31"/>
  <c r="H16" i="31"/>
  <c r="H21" i="31"/>
  <c r="L21" i="31" s="1"/>
  <c r="D27" i="31"/>
  <c r="N27" i="31" s="1"/>
  <c r="F23" i="31"/>
  <c r="F29" i="31" s="1"/>
  <c r="G17" i="31"/>
  <c r="O17" i="31" s="1"/>
  <c r="J18" i="31"/>
  <c r="D21" i="31"/>
  <c r="N21" i="31" s="1"/>
  <c r="J7" i="31"/>
  <c r="D8" i="31"/>
  <c r="N8" i="31" s="1"/>
  <c r="D15" i="31"/>
  <c r="N15" i="31" s="1"/>
  <c r="B23" i="31"/>
  <c r="B29" i="31" s="1"/>
  <c r="J25" i="31"/>
  <c r="M10" i="31"/>
  <c r="C16" i="31"/>
  <c r="D16" i="31" s="1"/>
  <c r="N16" i="31" s="1"/>
  <c r="I17" i="31"/>
  <c r="J17" i="31" s="1"/>
  <c r="H27" i="31"/>
  <c r="L27" i="31" s="1"/>
  <c r="M6" i="31"/>
  <c r="J6" i="31"/>
  <c r="E11" i="31"/>
  <c r="G11" i="31" s="1"/>
  <c r="O11" i="31" s="1"/>
  <c r="G8" i="31"/>
  <c r="O8" i="31" s="1"/>
  <c r="G9" i="31"/>
  <c r="O9" i="31" s="1"/>
  <c r="C11" i="31"/>
  <c r="J15" i="31"/>
  <c r="M15" i="31"/>
  <c r="M22" i="31"/>
  <c r="J5" i="31"/>
  <c r="B13" i="31"/>
  <c r="I8" i="31"/>
  <c r="M8" i="31" s="1"/>
  <c r="J10" i="31"/>
  <c r="J4" i="31"/>
  <c r="M4" i="31"/>
  <c r="J14" i="31"/>
  <c r="G16" i="31"/>
  <c r="O16" i="31" s="1"/>
  <c r="L16" i="31"/>
  <c r="J20" i="31"/>
  <c r="I21" i="31"/>
  <c r="E23" i="31"/>
  <c r="J26" i="31"/>
  <c r="I27" i="31"/>
  <c r="H8" i="31"/>
  <c r="L8" i="31" s="1"/>
  <c r="D9" i="31"/>
  <c r="N9" i="31" s="1"/>
  <c r="G10" i="31"/>
  <c r="O10" i="31" s="1"/>
  <c r="M19" i="31"/>
  <c r="M25" i="31"/>
  <c r="D22" i="31"/>
  <c r="N22" i="31" s="1"/>
  <c r="M9" i="31" l="1"/>
  <c r="J21" i="31"/>
  <c r="H23" i="31"/>
  <c r="L23" i="31" s="1"/>
  <c r="J27" i="31"/>
  <c r="H11" i="31"/>
  <c r="L11" i="31" s="1"/>
  <c r="C23" i="31"/>
  <c r="I16" i="31"/>
  <c r="M27" i="31"/>
  <c r="M17" i="31"/>
  <c r="E29" i="31"/>
  <c r="B31" i="31"/>
  <c r="G23" i="31"/>
  <c r="O23" i="31" s="1"/>
  <c r="E13" i="31"/>
  <c r="G13" i="31" s="1"/>
  <c r="O13" i="31" s="1"/>
  <c r="M21" i="31"/>
  <c r="J8" i="31"/>
  <c r="D11" i="31"/>
  <c r="N11" i="31" s="1"/>
  <c r="C13" i="31"/>
  <c r="I11" i="31"/>
  <c r="F31" i="31"/>
  <c r="J16" i="31" l="1"/>
  <c r="M16" i="31"/>
  <c r="C29" i="31"/>
  <c r="D23" i="31"/>
  <c r="N23" i="31" s="1"/>
  <c r="I23" i="31"/>
  <c r="I13" i="31"/>
  <c r="C31" i="31"/>
  <c r="D13" i="31"/>
  <c r="N13" i="31" s="1"/>
  <c r="E31" i="31"/>
  <c r="G31" i="31" s="1"/>
  <c r="O31" i="31" s="1"/>
  <c r="H29" i="31"/>
  <c r="L29" i="31" s="1"/>
  <c r="H13" i="31"/>
  <c r="L13" i="31" s="1"/>
  <c r="J11" i="31"/>
  <c r="M11" i="31"/>
  <c r="G29" i="31"/>
  <c r="O29" i="31" s="1"/>
  <c r="J23" i="31" l="1"/>
  <c r="M23" i="31"/>
  <c r="D29" i="31"/>
  <c r="N29" i="31" s="1"/>
  <c r="I29" i="31"/>
  <c r="H31" i="31"/>
  <c r="L31" i="31" s="1"/>
  <c r="I31" i="31"/>
  <c r="D31" i="31"/>
  <c r="N31" i="31" s="1"/>
  <c r="J13" i="31"/>
  <c r="M13" i="31"/>
  <c r="M29" i="31" l="1"/>
  <c r="J29" i="31"/>
  <c r="J31" i="31"/>
  <c r="M31" i="31"/>
  <c r="D4" i="25" l="1"/>
  <c r="D11" i="25" s="1"/>
  <c r="C4" i="25"/>
  <c r="C11" i="25" s="1"/>
  <c r="B4" i="25"/>
  <c r="B11" i="25" s="1"/>
  <c r="E4" i="25"/>
  <c r="E11" i="25" s="1"/>
</calcChain>
</file>

<file path=xl/sharedStrings.xml><?xml version="1.0" encoding="utf-8"?>
<sst xmlns="http://schemas.openxmlformats.org/spreadsheetml/2006/main" count="221" uniqueCount="142">
  <si>
    <t>Ensemble</t>
  </si>
  <si>
    <t>Effectifs en 2015</t>
  </si>
  <si>
    <t>Sixième</t>
  </si>
  <si>
    <t>Cinquième</t>
  </si>
  <si>
    <t>Quatrième</t>
  </si>
  <si>
    <t>Troisième</t>
  </si>
  <si>
    <t>DIMA</t>
  </si>
  <si>
    <t>ULIS en  collège</t>
  </si>
  <si>
    <t>Ensemble bac professionnel</t>
  </si>
  <si>
    <t>Terminale GT</t>
  </si>
  <si>
    <t>ULIS en lycée</t>
  </si>
  <si>
    <t xml:space="preserve">Ensemble second degré </t>
  </si>
  <si>
    <t>Effectifs en 2016</t>
  </si>
  <si>
    <t>PR</t>
  </si>
  <si>
    <t>Total</t>
  </si>
  <si>
    <t>Évolution</t>
  </si>
  <si>
    <t>Public</t>
  </si>
  <si>
    <t>Privé</t>
  </si>
  <si>
    <t>Source : MENESR-DEPP, système SCOLARITÉ et enquête n° 16.</t>
  </si>
  <si>
    <t xml:space="preserve">  </t>
  </si>
  <si>
    <t>Formations en collège
y compris Segpa</t>
  </si>
  <si>
    <t>Formations en collège</t>
  </si>
  <si>
    <t>Situation</t>
  </si>
  <si>
    <t>Rentrée 2013</t>
  </si>
  <si>
    <t>Rentrée 2014</t>
  </si>
  <si>
    <t>Rentrée 2015</t>
  </si>
  <si>
    <t>Rentrée 2016</t>
  </si>
  <si>
    <t>Rentrée 2013 (hors ULIS)</t>
  </si>
  <si>
    <t>Rentrée 2014 (hors ULIS)</t>
  </si>
  <si>
    <t>Rentrée 2015 (hors ULIS)</t>
  </si>
  <si>
    <t>Redoublement de troisième</t>
  </si>
  <si>
    <t>Troisième vers  voie professionnelle</t>
  </si>
  <si>
    <t>Autres situations (dont sorties vers l'agriculture et l'apprentissage)</t>
  </si>
  <si>
    <t>Sortants des établissements du MENESR  en…</t>
  </si>
  <si>
    <t>Académie</t>
  </si>
  <si>
    <t>Formations de collège</t>
  </si>
  <si>
    <t>Poids du privé en 2015</t>
  </si>
  <si>
    <t>Poids du privé en 2016</t>
  </si>
  <si>
    <t>Hausse du secteur public</t>
  </si>
  <si>
    <t xml:space="preserve">Évolution entre 2015 et 2016 des effectifs d’élèves du second degré des secteurs public et privé par académie </t>
  </si>
  <si>
    <t>Champ : France métropolitaine + DOM (y compris Mayotte), public + privé</t>
  </si>
  <si>
    <t>1 - Effectifs d’élèves dans les établissements du second degré à la rentrée 2016</t>
  </si>
  <si>
    <t>Segpa</t>
  </si>
  <si>
    <r>
      <t>1</t>
    </r>
    <r>
      <rPr>
        <vertAlign val="superscript"/>
        <sz val="8"/>
        <rFont val="Arial"/>
        <family val="2"/>
      </rPr>
      <t>re</t>
    </r>
    <r>
      <rPr>
        <sz val="8"/>
        <rFont val="Arial"/>
        <family val="2"/>
      </rPr>
      <t xml:space="preserve"> année de CAP</t>
    </r>
  </si>
  <si>
    <r>
      <t>2</t>
    </r>
    <r>
      <rPr>
        <vertAlign val="superscript"/>
        <sz val="8"/>
        <rFont val="Arial"/>
        <family val="2"/>
      </rPr>
      <t>de</t>
    </r>
    <r>
      <rPr>
        <sz val="8"/>
        <rFont val="Arial"/>
        <family val="2"/>
      </rPr>
      <t xml:space="preserve"> année de CAP</t>
    </r>
  </si>
  <si>
    <t>Total CAP 2 ans</t>
  </si>
  <si>
    <t>Total BMA</t>
  </si>
  <si>
    <r>
      <t>2</t>
    </r>
    <r>
      <rPr>
        <vertAlign val="superscript"/>
        <sz val="8"/>
        <rFont val="Arial"/>
        <family val="2"/>
      </rPr>
      <t>de</t>
    </r>
    <r>
      <rPr>
        <sz val="8"/>
        <rFont val="Arial"/>
        <family val="2"/>
      </rPr>
      <t xml:space="preserve"> professionnelle</t>
    </r>
  </si>
  <si>
    <r>
      <t>1</t>
    </r>
    <r>
      <rPr>
        <vertAlign val="superscript"/>
        <sz val="8"/>
        <rFont val="Arial"/>
        <family val="2"/>
      </rPr>
      <t xml:space="preserve">re </t>
    </r>
    <r>
      <rPr>
        <sz val="8"/>
        <rFont val="Arial"/>
        <family val="2"/>
      </rPr>
      <t>professionnelle</t>
    </r>
  </si>
  <si>
    <t>Autres pro **</t>
  </si>
  <si>
    <t>Ensemble formations professionnelles en lycée</t>
  </si>
  <si>
    <r>
      <t>2</t>
    </r>
    <r>
      <rPr>
        <vertAlign val="superscript"/>
        <sz val="8"/>
        <rFont val="Arial"/>
        <family val="2"/>
      </rPr>
      <t>de</t>
    </r>
    <r>
      <rPr>
        <sz val="8"/>
        <rFont val="Arial"/>
        <family val="2"/>
      </rPr>
      <t xml:space="preserve"> GT</t>
    </r>
  </si>
  <si>
    <r>
      <t>1</t>
    </r>
    <r>
      <rPr>
        <vertAlign val="superscript"/>
        <sz val="8"/>
        <rFont val="Arial"/>
        <family val="2"/>
      </rPr>
      <t>re</t>
    </r>
    <r>
      <rPr>
        <sz val="8"/>
        <rFont val="Arial"/>
        <family val="2"/>
      </rPr>
      <t xml:space="preserve"> GT</t>
    </r>
  </si>
  <si>
    <t>Ensemble formations GT en lycée</t>
  </si>
  <si>
    <t>Hausse du secteur privé</t>
  </si>
  <si>
    <t>Web</t>
  </si>
  <si>
    <t>* Y compris troisièmes prépa-professionnelles en lycée.</t>
  </si>
  <si>
    <t>** Dont formations diverses de niveaux IV et V, CAP en un an et brevet professionnel.</t>
  </si>
  <si>
    <t>Source : MENESR-DEPP.</t>
  </si>
  <si>
    <r>
      <t>Ensemble 6</t>
    </r>
    <r>
      <rPr>
        <b/>
        <vertAlign val="superscript"/>
        <sz val="8"/>
        <color rgb="FFCC0099"/>
        <rFont val="Arial"/>
        <family val="2"/>
      </rPr>
      <t>e</t>
    </r>
    <r>
      <rPr>
        <b/>
        <sz val="8"/>
        <color rgb="FFCC0099"/>
        <rFont val="Arial"/>
        <family val="2"/>
      </rPr>
      <t>- 3</t>
    </r>
    <r>
      <rPr>
        <b/>
        <vertAlign val="superscript"/>
        <sz val="8"/>
        <color rgb="FFCC0099"/>
        <rFont val="Arial"/>
        <family val="2"/>
      </rPr>
      <t>e</t>
    </r>
    <r>
      <rPr>
        <b/>
        <sz val="8"/>
        <color rgb="FFCC0099"/>
        <rFont val="Arial"/>
        <family val="2"/>
      </rPr>
      <t xml:space="preserve"> *</t>
    </r>
  </si>
  <si>
    <t>Formations en lycée y compris ULIS</t>
  </si>
  <si>
    <t>Créteil</t>
  </si>
  <si>
    <t>Versailles</t>
  </si>
  <si>
    <t>Nantes</t>
  </si>
  <si>
    <t>Lyon</t>
  </si>
  <si>
    <t>Grenoble</t>
  </si>
  <si>
    <t>Mayotte</t>
  </si>
  <si>
    <t>Rennes</t>
  </si>
  <si>
    <t>Bordeaux</t>
  </si>
  <si>
    <t>Toulouse</t>
  </si>
  <si>
    <t>Orléans-Tours</t>
  </si>
  <si>
    <t>Montpellier</t>
  </si>
  <si>
    <t>Poitiers</t>
  </si>
  <si>
    <t>Aix-Marseille</t>
  </si>
  <si>
    <t>Nice</t>
  </si>
  <si>
    <t>Clermont-Ferrand</t>
  </si>
  <si>
    <t>Guyane</t>
  </si>
  <si>
    <t>Lille</t>
  </si>
  <si>
    <t>Besançon</t>
  </si>
  <si>
    <t>Reims</t>
  </si>
  <si>
    <t>La Réunion</t>
  </si>
  <si>
    <t>Limoges</t>
  </si>
  <si>
    <t>Rouen</t>
  </si>
  <si>
    <t>Strasbourg</t>
  </si>
  <si>
    <t>Amiens</t>
  </si>
  <si>
    <t>Corse</t>
  </si>
  <si>
    <t>Nancy-Metz</t>
  </si>
  <si>
    <t>Paris</t>
  </si>
  <si>
    <t>Dijon</t>
  </si>
  <si>
    <t>Guadeloupe</t>
  </si>
  <si>
    <t>Martinique</t>
  </si>
  <si>
    <t>Caen</t>
  </si>
  <si>
    <t>2 - Évolution entre 2015 et 2016 des effectifs d’élèves du second degré des secteurs public et privé (hors post-bac) par académie</t>
  </si>
  <si>
    <t>Champ : France métropolitaine + DOM y compris Mayotte, public + privé.</t>
  </si>
  <si>
    <t>Redoublements de sixième</t>
  </si>
  <si>
    <t>Redoublements de cinquième</t>
  </si>
  <si>
    <t>Redoublements de quatrième</t>
  </si>
  <si>
    <t>Redoublements de troisième</t>
  </si>
  <si>
    <t>3 - Taux de redoublement par niveau de la sixième à la troisième (en %)</t>
  </si>
  <si>
    <t>Lecture : parmi les élèves scolarisés en sixième à la rentrée 2015, 0,4  % redoublent en 2016.</t>
  </si>
  <si>
    <t>Champ : France métropolitaine + DOM y compris Mayotte, établissements publics et privés sous tutelle MENESR, y compris ULIS à partir de 2015.</t>
  </si>
  <si>
    <t>4 - Évolution de la part des élèves scolarisés dans le secteur privé en sixième et dans l'ensemble des formations en collège</t>
  </si>
  <si>
    <r>
      <t>6</t>
    </r>
    <r>
      <rPr>
        <vertAlign val="superscript"/>
        <sz val="8"/>
        <color theme="1"/>
        <rFont val="Arial"/>
        <family val="2"/>
      </rPr>
      <t>e</t>
    </r>
  </si>
  <si>
    <r>
      <t>1</t>
    </r>
    <r>
      <rPr>
        <vertAlign val="superscript"/>
        <sz val="8"/>
        <color theme="1"/>
        <rFont val="Arial"/>
        <family val="2"/>
      </rPr>
      <t>er</t>
    </r>
    <r>
      <rPr>
        <sz val="8"/>
        <color theme="1"/>
        <rFont val="Arial"/>
        <family val="2"/>
      </rPr>
      <t xml:space="preserve"> cycle</t>
    </r>
  </si>
  <si>
    <t>PU + PR</t>
  </si>
  <si>
    <t>Champ : France métropolitaine + DOM y compris Mayotte, public + privé y compris hors contrat (y compris EREA), hors ULIS.</t>
  </si>
  <si>
    <t xml:space="preserve"> 5 - Évolution des taux de passage et de redoublement à l’issue de la classe de troisième (en %)</t>
  </si>
  <si>
    <t>Troisième vers seconde  GT</t>
  </si>
  <si>
    <t xml:space="preserve"> dont vers seconde professionnelle</t>
  </si>
  <si>
    <r>
      <t xml:space="preserve"> dont vers 1</t>
    </r>
    <r>
      <rPr>
        <i/>
        <vertAlign val="superscript"/>
        <sz val="8"/>
        <color rgb="FF000000"/>
        <rFont val="Arial"/>
        <family val="2"/>
      </rPr>
      <t>re</t>
    </r>
    <r>
      <rPr>
        <i/>
        <sz val="8"/>
        <color rgb="FF000000"/>
        <rFont val="Arial"/>
        <family val="2"/>
      </rPr>
      <t xml:space="preserve"> année de CAP en 2 ans</t>
    </r>
  </si>
  <si>
    <t>6 - Évolution des taux de passage et de redoublement à l’issue de la classe de seconde (en %)</t>
  </si>
  <si>
    <t>Redoublement de seconde GT</t>
  </si>
  <si>
    <t>Seconde GT vers première générale</t>
  </si>
  <si>
    <t>dont vers première S</t>
  </si>
  <si>
    <t>dont vers première ES</t>
  </si>
  <si>
    <t>dont vers première L</t>
  </si>
  <si>
    <t>Seconde GT vers première technologique</t>
  </si>
  <si>
    <t>dont vers première STMG</t>
  </si>
  <si>
    <t>Seconde GT vers voie professionnelle</t>
  </si>
  <si>
    <t>Lecture : parmi les élèves scolarisés en seconde GT à la rentrée 2015, 65,4  % ont poursuivi leurs études en première générale en 2016.</t>
  </si>
  <si>
    <t>7 - Évolution des taux de redoublement en seconde GT par académie (en %)</t>
  </si>
  <si>
    <t>France métro. + DOM</t>
  </si>
  <si>
    <t>Lecture : parmi les élèves scolarisés en seconde GT à Paris à la rentrée 2015, 5,9  % ont redoublé en 2016.</t>
  </si>
  <si>
    <t>En 2015, quatre académies voient leurs effectifs diminuer ; elles étaient au nombre de neuf l’an dernier. La baisse des effectifs est relativement prononcée pour deux académies des Antilles : Martinique (-2,0 %) et Guadeloupe (-1,8 %). Elle l’est moins à Nice (-0,1%) et Reims (-0,1 %)</t>
  </si>
  <si>
    <t>Champ : France métropolitaine + DOM y compris Mayotte, établissements publics et privés sous tutelle MENESR.</t>
  </si>
  <si>
    <t xml:space="preserve"> 8 - Taux de sortie de la voie professionnelle selon le niveau (en %)</t>
  </si>
  <si>
    <t>… fin de première année de CAP</t>
  </si>
  <si>
    <t>… fin de seconde professionnelle</t>
  </si>
  <si>
    <t>… fin de première professionnelle</t>
  </si>
  <si>
    <t>Lecture : parmi les élèves scolarisés en seconde professionnelle à la rentrée 2015, 9,3  % sont sortis d'un établissement du MENESR en 2016.</t>
  </si>
  <si>
    <t>Source : MENESR - DEPP.</t>
  </si>
  <si>
    <t>Terminale professionnelle</t>
  </si>
  <si>
    <t>CHAMP ET SOURCE</t>
  </si>
  <si>
    <t>Champ</t>
  </si>
  <si>
    <r>
      <t xml:space="preserve">Cette </t>
    </r>
    <r>
      <rPr>
        <i/>
        <sz val="9"/>
        <color rgb="FF000000"/>
        <rFont val="Arial"/>
        <family val="2"/>
      </rPr>
      <t xml:space="preserve">Note d’Information </t>
    </r>
    <r>
      <rPr>
        <sz val="9"/>
        <color rgb="FF000000"/>
        <rFont val="Arial"/>
        <family val="2"/>
      </rPr>
      <t>couvre uniquement les effectifs sous statut scolaire suivant une formation du second degré (hors classes post-baccalauréat) dans les établissements relevant du ministère de l’Éducation nationale, de l’Enseignement supérieur et de la Recherche : établissements publics, privés sous contrat ou privés hors contrat (ces derniers représentent 27 420 élèves).</t>
    </r>
  </si>
  <si>
    <t>Sont donc exclus du champ les élèves inscrits dans un établissement du second degré relevant d’autres ministères, et notamment du ministère de l’Agriculture, de l’Agroalimentaire et de la Forêt, ou celui de la Défense, celui du Travail, de l’Emploi, de la Formation professionnelle et du Dialogue social et celui des Affaires sociales et de la Santé ; sont exclus également les élèves qui suivent une formation par alternance (apprentissage). Ceux qui s’orientent vers ces voies sont donc comptés parmi les sortants.</t>
  </si>
  <si>
    <r>
      <t xml:space="preserve">Le terme </t>
    </r>
    <r>
      <rPr>
        <b/>
        <sz val="9"/>
        <color rgb="FF000000"/>
        <rFont val="Arial"/>
        <family val="2"/>
      </rPr>
      <t xml:space="preserve">« milieu très favorisé » </t>
    </r>
    <r>
      <rPr>
        <sz val="9"/>
        <color rgb="FF000000"/>
        <rFont val="Arial"/>
        <family val="2"/>
      </rPr>
      <t>correspond aux catégories socioprofessionnelles suivantes : chefs d’entreprise de dix salariés ou plus, cadres, professions intellectuelles supérieures, instituteurs.</t>
    </r>
  </si>
  <si>
    <r>
      <t xml:space="preserve">Le terme </t>
    </r>
    <r>
      <rPr>
        <b/>
        <sz val="9"/>
        <color rgb="FF000000"/>
        <rFont val="Arial"/>
        <family val="2"/>
      </rPr>
      <t xml:space="preserve">« milieu défavorisé » </t>
    </r>
    <r>
      <rPr>
        <sz val="9"/>
        <color rgb="FF000000"/>
        <rFont val="Arial"/>
        <family val="2"/>
      </rPr>
      <t>renvoie aux catégories suivantes : ouvriers, employés de services aux particuliers, retraités ouvriers et employés, chômeurs n’ayant jamais travaillé, personnes sans activité professionnelle.</t>
    </r>
  </si>
  <si>
    <t>Source</t>
  </si>
  <si>
    <t>MENESR-DEPP, système SCOLARITÉ et enquête n° 16 auprès des établissements privés hors contrat.</t>
  </si>
  <si>
    <t>Lecture : parmi les élèves scolarisés en troisième générale ou en Segpa à la rentrée 2015, 24,5  % ont poursuivi leurs études en second  cycle professionnel en 2016.</t>
  </si>
  <si>
    <t>Champ : France métropolitaine + DOM y compris Mayotte, établissements publics et privés, y compris hors contrat.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</si>
</sst>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
    <numFmt numFmtId="165" formatCode="_-* #,##0\ _€_-;\-* #,##0\ _€_-;_-* &quot;-&quot;??\ _€_-;_-@_-"/>
    <numFmt numFmtId="166" formatCode="0.0%"/>
    <numFmt numFmtId="167" formatCode="0.000%"/>
  </numFmts>
  <fonts count="27" x14ac:knownFonts="1">
    <font>
      <sz val="11"/>
      <color theme="1"/>
      <name val="Calibri"/>
      <family val="2"/>
      <scheme val="minor"/>
    </font>
    <font>
      <sz val="8"/>
      <color theme="1"/>
      <name val="Arial"/>
      <family val="2"/>
    </font>
    <font>
      <sz val="10"/>
      <name val="Arial"/>
      <family val="2"/>
    </font>
    <font>
      <sz val="11"/>
      <color theme="1"/>
      <name val="Calibri"/>
      <family val="2"/>
      <scheme val="minor"/>
    </font>
    <font>
      <sz val="10"/>
      <name val="Arial"/>
      <family val="2"/>
    </font>
    <font>
      <b/>
      <sz val="8"/>
      <name val="Arial"/>
      <family val="2"/>
    </font>
    <font>
      <i/>
      <sz val="8"/>
      <name val="Arial"/>
      <family val="2"/>
    </font>
    <font>
      <b/>
      <sz val="8"/>
      <color theme="1"/>
      <name val="Arial"/>
      <family val="2"/>
    </font>
    <font>
      <b/>
      <sz val="8"/>
      <color rgb="FF000000"/>
      <name val="Arial"/>
      <family val="2"/>
    </font>
    <font>
      <sz val="8"/>
      <color rgb="FF000000"/>
      <name val="Arial"/>
      <family val="2"/>
    </font>
    <font>
      <sz val="10"/>
      <name val="MS Sans Serif"/>
      <family val="2"/>
    </font>
    <font>
      <sz val="8"/>
      <name val="Arial"/>
      <family val="2"/>
    </font>
    <font>
      <sz val="11"/>
      <name val="Calibri"/>
      <family val="2"/>
      <scheme val="minor"/>
    </font>
    <font>
      <vertAlign val="superscript"/>
      <sz val="8"/>
      <name val="Arial"/>
      <family val="2"/>
    </font>
    <font>
      <b/>
      <sz val="8"/>
      <color rgb="FFCC0099"/>
      <name val="Arial"/>
      <family val="2"/>
    </font>
    <font>
      <b/>
      <vertAlign val="superscript"/>
      <sz val="8"/>
      <color rgb="FFCC0099"/>
      <name val="Arial"/>
      <family val="2"/>
    </font>
    <font>
      <sz val="11"/>
      <color rgb="FFCC0099"/>
      <name val="Calibri"/>
      <family val="2"/>
      <scheme val="minor"/>
    </font>
    <font>
      <sz val="8"/>
      <color theme="1"/>
      <name val="Calibri"/>
      <family val="2"/>
      <scheme val="minor"/>
    </font>
    <font>
      <i/>
      <sz val="8"/>
      <color rgb="FF000000"/>
      <name val="Arial"/>
      <family val="2"/>
    </font>
    <font>
      <vertAlign val="superscript"/>
      <sz val="8"/>
      <color theme="1"/>
      <name val="Arial"/>
      <family val="2"/>
    </font>
    <font>
      <i/>
      <vertAlign val="superscript"/>
      <sz val="8"/>
      <color rgb="FF000000"/>
      <name val="Arial"/>
      <family val="2"/>
    </font>
    <font>
      <i/>
      <sz val="8"/>
      <color theme="1"/>
      <name val="Arial"/>
      <family val="2"/>
    </font>
    <font>
      <b/>
      <sz val="10"/>
      <color rgb="FF009999"/>
      <name val="Arial"/>
      <family val="2"/>
    </font>
    <font>
      <b/>
      <sz val="9"/>
      <color rgb="FFCC0099"/>
      <name val="Arial"/>
      <family val="2"/>
    </font>
    <font>
      <sz val="9"/>
      <color rgb="FF000000"/>
      <name val="Arial"/>
      <family val="2"/>
    </font>
    <font>
      <i/>
      <sz val="9"/>
      <color rgb="FF000000"/>
      <name val="Arial"/>
      <family val="2"/>
    </font>
    <font>
      <b/>
      <sz val="9"/>
      <color rgb="FF000000"/>
      <name val="Arial"/>
      <family val="2"/>
    </font>
  </fonts>
  <fills count="3">
    <fill>
      <patternFill patternType="none"/>
    </fill>
    <fill>
      <patternFill patternType="gray125"/>
    </fill>
    <fill>
      <patternFill patternType="solid">
        <fgColor rgb="FFFFFFFF"/>
        <bgColor indexed="64"/>
      </patternFill>
    </fill>
  </fills>
  <borders count="30">
    <border>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ck">
        <color rgb="FFCC0099"/>
      </top>
      <bottom style="thin">
        <color indexed="64"/>
      </bottom>
      <diagonal/>
    </border>
    <border>
      <left style="thin">
        <color indexed="64"/>
      </left>
      <right style="thin">
        <color indexed="64"/>
      </right>
      <top style="thin">
        <color indexed="64"/>
      </top>
      <bottom/>
      <diagonal/>
    </border>
    <border>
      <left style="thin">
        <color indexed="64"/>
      </left>
      <right/>
      <top style="thick">
        <color rgb="FFCC0099"/>
      </top>
      <bottom style="thin">
        <color indexed="64"/>
      </bottom>
      <diagonal/>
    </border>
    <border>
      <left style="thin">
        <color indexed="64"/>
      </left>
      <right/>
      <top style="thin">
        <color indexed="64"/>
      </top>
      <bottom style="thin">
        <color indexed="64"/>
      </bottom>
      <diagonal/>
    </border>
    <border>
      <left/>
      <right style="thin">
        <color indexed="64"/>
      </right>
      <top style="thick">
        <color rgb="FFCC0099"/>
      </top>
      <bottom style="thin">
        <color indexed="64"/>
      </bottom>
      <diagonal/>
    </border>
    <border>
      <left/>
      <right style="thin">
        <color indexed="64"/>
      </right>
      <top style="thin">
        <color indexed="64"/>
      </top>
      <bottom style="thin">
        <color indexed="64"/>
      </bottom>
      <diagonal/>
    </border>
    <border>
      <left style="thin">
        <color rgb="FFCC0099"/>
      </left>
      <right style="thin">
        <color indexed="64"/>
      </right>
      <top style="thick">
        <color rgb="FFCC0099"/>
      </top>
      <bottom style="thin">
        <color indexed="64"/>
      </bottom>
      <diagonal/>
    </border>
    <border>
      <left style="thin">
        <color indexed="64"/>
      </left>
      <right style="thin">
        <color rgb="FFCC0099"/>
      </right>
      <top style="thick">
        <color rgb="FFCC0099"/>
      </top>
      <bottom style="thin">
        <color indexed="64"/>
      </bottom>
      <diagonal/>
    </border>
    <border>
      <left style="thin">
        <color rgb="FFCC0099"/>
      </left>
      <right style="thin">
        <color indexed="64"/>
      </right>
      <top style="thin">
        <color indexed="64"/>
      </top>
      <bottom style="thin">
        <color indexed="64"/>
      </bottom>
      <diagonal/>
    </border>
    <border>
      <left style="thin">
        <color indexed="64"/>
      </left>
      <right style="thin">
        <color rgb="FFCC0099"/>
      </right>
      <top style="thin">
        <color indexed="64"/>
      </top>
      <bottom style="thin">
        <color indexed="64"/>
      </bottom>
      <diagonal/>
    </border>
    <border>
      <left style="thin">
        <color rgb="FFCC0099"/>
      </left>
      <right style="thin">
        <color indexed="64"/>
      </right>
      <top style="thin">
        <color indexed="64"/>
      </top>
      <bottom/>
      <diagonal/>
    </border>
    <border>
      <left style="thin">
        <color indexed="64"/>
      </left>
      <right style="thin">
        <color rgb="FFCC0099"/>
      </right>
      <top style="thin">
        <color indexed="64"/>
      </top>
      <bottom/>
      <diagonal/>
    </border>
    <border>
      <left style="thin">
        <color rgb="FFCC0099"/>
      </left>
      <right style="thin">
        <color indexed="64"/>
      </right>
      <top/>
      <bottom/>
      <diagonal/>
    </border>
    <border>
      <left style="thin">
        <color indexed="64"/>
      </left>
      <right style="thin">
        <color rgb="FFCC0099"/>
      </right>
      <top/>
      <bottom/>
      <diagonal/>
    </border>
    <border>
      <left style="thin">
        <color auto="1"/>
      </left>
      <right style="thin">
        <color auto="1"/>
      </right>
      <top/>
      <bottom style="thin">
        <color auto="1"/>
      </bottom>
      <diagonal/>
    </border>
    <border>
      <left style="thin">
        <color indexed="64"/>
      </left>
      <right style="thin">
        <color indexed="64"/>
      </right>
      <top style="thick">
        <color rgb="FFCC0099"/>
      </top>
      <bottom/>
      <diagonal/>
    </border>
    <border>
      <left/>
      <right/>
      <top/>
      <bottom style="medium">
        <color rgb="FFCC0099"/>
      </bottom>
      <diagonal/>
    </border>
    <border>
      <left/>
      <right/>
      <top style="thin">
        <color auto="1"/>
      </top>
      <bottom/>
      <diagonal/>
    </border>
    <border>
      <left style="thin">
        <color indexed="64"/>
      </left>
      <right style="thin">
        <color indexed="64"/>
      </right>
      <top style="thin">
        <color rgb="FFCC0099"/>
      </top>
      <bottom/>
      <diagonal/>
    </border>
    <border>
      <left style="thin">
        <color indexed="64"/>
      </left>
      <right/>
      <top style="thin">
        <color rgb="FFCC0099"/>
      </top>
      <bottom/>
      <diagonal/>
    </border>
    <border>
      <left style="thin">
        <color rgb="FFCC0099"/>
      </left>
      <right style="thin">
        <color indexed="64"/>
      </right>
      <top style="thin">
        <color rgb="FFCC0099"/>
      </top>
      <bottom/>
      <diagonal/>
    </border>
    <border>
      <left style="thin">
        <color indexed="64"/>
      </left>
      <right style="thin">
        <color rgb="FFCC0099"/>
      </right>
      <top style="thin">
        <color rgb="FFCC0099"/>
      </top>
      <bottom/>
      <diagonal/>
    </border>
    <border>
      <left/>
      <right style="thin">
        <color indexed="64"/>
      </right>
      <top style="thin">
        <color rgb="FFCC0099"/>
      </top>
      <bottom/>
      <diagonal/>
    </border>
  </borders>
  <cellStyleXfs count="6">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4" fillId="0" borderId="0"/>
    <xf numFmtId="0" fontId="10" fillId="0" borderId="0"/>
  </cellStyleXfs>
  <cellXfs count="173">
    <xf numFmtId="0" fontId="0" fillId="0" borderId="0" xfId="0"/>
    <xf numFmtId="0" fontId="1" fillId="0" borderId="0" xfId="0" applyFont="1"/>
    <xf numFmtId="0" fontId="11" fillId="0" borderId="0" xfId="0" applyFont="1" applyFill="1" applyBorder="1"/>
    <xf numFmtId="0" fontId="11" fillId="0" borderId="5"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1" fillId="0" borderId="8" xfId="0" applyFont="1" applyFill="1" applyBorder="1" applyAlignment="1">
      <alignment vertical="center" wrapText="1"/>
    </xf>
    <xf numFmtId="3" fontId="11" fillId="0" borderId="8" xfId="0" applyNumberFormat="1" applyFont="1" applyFill="1" applyBorder="1" applyAlignment="1">
      <alignment horizontal="right" vertical="center" wrapText="1" indent="1"/>
    </xf>
    <xf numFmtId="0" fontId="11" fillId="0" borderId="2" xfId="0" applyFont="1" applyFill="1" applyBorder="1" applyAlignment="1">
      <alignment vertical="center" wrapText="1"/>
    </xf>
    <xf numFmtId="3" fontId="11" fillId="0" borderId="2" xfId="0" applyNumberFormat="1" applyFont="1" applyFill="1" applyBorder="1" applyAlignment="1">
      <alignment horizontal="right" vertical="center" wrapText="1" indent="1"/>
    </xf>
    <xf numFmtId="0" fontId="11" fillId="0" borderId="2" xfId="0" applyFont="1" applyFill="1" applyBorder="1" applyAlignment="1">
      <alignment horizontal="right" vertical="center" wrapText="1" indent="1"/>
    </xf>
    <xf numFmtId="0" fontId="5" fillId="0" borderId="2" xfId="0" applyFont="1" applyFill="1" applyBorder="1" applyAlignment="1">
      <alignment vertical="center" wrapText="1"/>
    </xf>
    <xf numFmtId="3" fontId="5" fillId="0" borderId="2" xfId="0" applyNumberFormat="1" applyFont="1" applyFill="1" applyBorder="1" applyAlignment="1">
      <alignment horizontal="right" vertical="center" wrapText="1" indent="1"/>
    </xf>
    <xf numFmtId="0" fontId="5" fillId="0" borderId="2" xfId="0" applyFont="1" applyFill="1" applyBorder="1" applyAlignment="1">
      <alignment horizontal="right" vertical="center" wrapText="1" indent="1"/>
    </xf>
    <xf numFmtId="0" fontId="11" fillId="0" borderId="10" xfId="0" applyFont="1" applyFill="1" applyBorder="1" applyAlignment="1">
      <alignment horizontal="center" vertical="center" wrapText="1"/>
    </xf>
    <xf numFmtId="3" fontId="11" fillId="0" borderId="1" xfId="0" applyNumberFormat="1" applyFont="1" applyFill="1" applyBorder="1" applyAlignment="1">
      <alignment horizontal="right" vertical="center" wrapText="1" indent="1"/>
    </xf>
    <xf numFmtId="3" fontId="11" fillId="0" borderId="3" xfId="0" applyNumberFormat="1" applyFont="1" applyFill="1" applyBorder="1" applyAlignment="1">
      <alignment horizontal="right" vertical="center" wrapText="1" indent="1"/>
    </xf>
    <xf numFmtId="3" fontId="5" fillId="0" borderId="3" xfId="0" applyNumberFormat="1" applyFont="1" applyFill="1" applyBorder="1" applyAlignment="1">
      <alignment horizontal="right" vertical="center" wrapText="1" indent="1"/>
    </xf>
    <xf numFmtId="0" fontId="11" fillId="0" borderId="3" xfId="0" applyFont="1" applyFill="1" applyBorder="1" applyAlignment="1">
      <alignment horizontal="right" vertical="center" wrapText="1" indent="1"/>
    </xf>
    <xf numFmtId="0" fontId="5" fillId="0" borderId="3" xfId="0" applyFont="1" applyFill="1" applyBorder="1" applyAlignment="1">
      <alignment horizontal="right" vertical="center" wrapText="1" indent="1"/>
    </xf>
    <xf numFmtId="0" fontId="11" fillId="0" borderId="12" xfId="0" applyFont="1" applyFill="1" applyBorder="1" applyAlignment="1">
      <alignment horizontal="center" vertical="center" wrapText="1"/>
    </xf>
    <xf numFmtId="3" fontId="11" fillId="0" borderId="6" xfId="0" applyNumberFormat="1" applyFont="1" applyFill="1" applyBorder="1" applyAlignment="1">
      <alignment horizontal="right" vertical="center" wrapText="1" indent="1"/>
    </xf>
    <xf numFmtId="3" fontId="11" fillId="0" borderId="4" xfId="0" applyNumberFormat="1" applyFont="1" applyFill="1" applyBorder="1" applyAlignment="1">
      <alignment horizontal="right" vertical="center" wrapText="1" indent="1"/>
    </xf>
    <xf numFmtId="3" fontId="5" fillId="0" borderId="4" xfId="0" applyNumberFormat="1" applyFont="1" applyFill="1" applyBorder="1" applyAlignment="1">
      <alignment horizontal="right" vertical="center" wrapText="1" inden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3" fontId="11" fillId="0" borderId="17" xfId="0" applyNumberFormat="1" applyFont="1" applyFill="1" applyBorder="1" applyAlignment="1">
      <alignment horizontal="right" vertical="center" wrapText="1" indent="1"/>
    </xf>
    <xf numFmtId="3" fontId="11" fillId="0" borderId="18" xfId="0" applyNumberFormat="1" applyFont="1" applyFill="1" applyBorder="1" applyAlignment="1">
      <alignment horizontal="right" vertical="center" wrapText="1" indent="1"/>
    </xf>
    <xf numFmtId="3" fontId="11" fillId="0" borderId="19" xfId="0" applyNumberFormat="1" applyFont="1" applyFill="1" applyBorder="1" applyAlignment="1">
      <alignment horizontal="right" vertical="center" wrapText="1" indent="1"/>
    </xf>
    <xf numFmtId="3" fontId="11" fillId="0" borderId="20" xfId="0" applyNumberFormat="1" applyFont="1" applyFill="1" applyBorder="1" applyAlignment="1">
      <alignment horizontal="right" vertical="center" wrapText="1" indent="1"/>
    </xf>
    <xf numFmtId="0" fontId="11" fillId="0" borderId="20" xfId="0" applyFont="1" applyFill="1" applyBorder="1" applyAlignment="1">
      <alignment horizontal="right" vertical="center" wrapText="1" indent="1"/>
    </xf>
    <xf numFmtId="3" fontId="5" fillId="0" borderId="19" xfId="0" applyNumberFormat="1" applyFont="1" applyFill="1" applyBorder="1" applyAlignment="1">
      <alignment horizontal="right" vertical="center" wrapText="1" indent="1"/>
    </xf>
    <xf numFmtId="3" fontId="5" fillId="0" borderId="20" xfId="0" applyNumberFormat="1" applyFont="1" applyFill="1" applyBorder="1" applyAlignment="1">
      <alignment horizontal="right" vertical="center" wrapText="1" indent="1"/>
    </xf>
    <xf numFmtId="0" fontId="11" fillId="0" borderId="19" xfId="0" applyFont="1" applyFill="1" applyBorder="1" applyAlignment="1">
      <alignment horizontal="right" vertical="center" wrapText="1" indent="1"/>
    </xf>
    <xf numFmtId="0" fontId="5" fillId="0" borderId="19" xfId="0" applyFont="1" applyFill="1" applyBorder="1" applyAlignment="1">
      <alignment horizontal="right" vertical="center" wrapText="1" indent="1"/>
    </xf>
    <xf numFmtId="0" fontId="5" fillId="0" borderId="20" xfId="0" applyFont="1" applyFill="1" applyBorder="1" applyAlignment="1">
      <alignment horizontal="right" vertical="center" wrapText="1" indent="1"/>
    </xf>
    <xf numFmtId="0" fontId="14" fillId="0" borderId="7" xfId="0" applyFont="1" applyFill="1" applyBorder="1" applyAlignment="1">
      <alignment horizontal="center" vertical="center" wrapText="1"/>
    </xf>
    <xf numFmtId="0" fontId="11" fillId="0" borderId="0" xfId="0" applyFont="1" applyFill="1" applyBorder="1" applyAlignment="1">
      <alignment horizontal="center"/>
    </xf>
    <xf numFmtId="10" fontId="11" fillId="0" borderId="2" xfId="3" applyNumberFormat="1" applyFont="1" applyFill="1" applyBorder="1" applyAlignment="1">
      <alignment horizontal="center"/>
    </xf>
    <xf numFmtId="167" fontId="11" fillId="0" borderId="2" xfId="3" applyNumberFormat="1" applyFont="1" applyFill="1" applyBorder="1" applyAlignment="1">
      <alignment horizontal="center"/>
    </xf>
    <xf numFmtId="10" fontId="11" fillId="0" borderId="21" xfId="3" applyNumberFormat="1" applyFont="1" applyFill="1" applyBorder="1" applyAlignment="1">
      <alignment horizontal="center"/>
    </xf>
    <xf numFmtId="0" fontId="5" fillId="0" borderId="0" xfId="0" applyFont="1" applyFill="1" applyBorder="1" applyAlignment="1">
      <alignment horizontal="center"/>
    </xf>
    <xf numFmtId="0" fontId="14" fillId="0" borderId="2" xfId="0" applyFont="1" applyFill="1" applyBorder="1" applyAlignment="1">
      <alignment vertical="center" wrapText="1"/>
    </xf>
    <xf numFmtId="3" fontId="14" fillId="0" borderId="2" xfId="0" applyNumberFormat="1" applyFont="1" applyFill="1" applyBorder="1" applyAlignment="1">
      <alignment horizontal="right" vertical="center" wrapText="1" indent="1"/>
    </xf>
    <xf numFmtId="3" fontId="14" fillId="0" borderId="3" xfId="0" applyNumberFormat="1" applyFont="1" applyFill="1" applyBorder="1" applyAlignment="1">
      <alignment horizontal="right" vertical="center" wrapText="1" indent="1"/>
    </xf>
    <xf numFmtId="3" fontId="14" fillId="0" borderId="19" xfId="0" applyNumberFormat="1" applyFont="1" applyFill="1" applyBorder="1" applyAlignment="1">
      <alignment horizontal="right" vertical="center" wrapText="1" indent="1"/>
    </xf>
    <xf numFmtId="3" fontId="14" fillId="0" borderId="20" xfId="0" applyNumberFormat="1" applyFont="1" applyFill="1" applyBorder="1" applyAlignment="1">
      <alignment horizontal="right" vertical="center" wrapText="1" indent="1"/>
    </xf>
    <xf numFmtId="3" fontId="14" fillId="0" borderId="4" xfId="0" applyNumberFormat="1" applyFont="1" applyFill="1" applyBorder="1" applyAlignment="1">
      <alignment horizontal="right" vertical="center" wrapText="1" indent="1"/>
    </xf>
    <xf numFmtId="0" fontId="5" fillId="0" borderId="0" xfId="0" applyFont="1" applyFill="1" applyBorder="1" applyAlignment="1">
      <alignment horizontal="left"/>
    </xf>
    <xf numFmtId="165" fontId="11" fillId="0" borderId="0" xfId="0" applyNumberFormat="1" applyFont="1" applyFill="1" applyBorder="1"/>
    <xf numFmtId="165" fontId="11" fillId="0" borderId="0" xfId="2" applyNumberFormat="1" applyFont="1" applyFill="1" applyBorder="1"/>
    <xf numFmtId="0" fontId="11" fillId="0" borderId="0" xfId="0" applyFont="1" applyFill="1" applyBorder="1" applyAlignment="1">
      <alignment vertical="center"/>
    </xf>
    <xf numFmtId="0" fontId="6" fillId="0" borderId="0" xfId="0" applyFont="1" applyFill="1" applyBorder="1" applyAlignment="1">
      <alignment vertical="center"/>
    </xf>
    <xf numFmtId="0" fontId="6" fillId="0" borderId="0" xfId="1" applyFont="1" applyFill="1" applyBorder="1" applyAlignment="1">
      <alignment vertical="center"/>
    </xf>
    <xf numFmtId="0" fontId="11" fillId="0" borderId="0" xfId="1" applyFont="1" applyFill="1" applyBorder="1" applyAlignment="1">
      <alignment vertical="center"/>
    </xf>
    <xf numFmtId="0" fontId="11" fillId="0" borderId="0" xfId="0" applyFont="1" applyFill="1" applyBorder="1" applyAlignment="1">
      <alignment horizontal="left" vertical="center"/>
    </xf>
    <xf numFmtId="0" fontId="11" fillId="0" borderId="5" xfId="0" applyFont="1" applyFill="1" applyBorder="1" applyAlignment="1">
      <alignment horizontal="center"/>
    </xf>
    <xf numFmtId="0" fontId="11" fillId="0" borderId="8" xfId="0" applyFont="1" applyFill="1" applyBorder="1" applyAlignment="1">
      <alignment horizontal="left" vertical="center" wrapText="1"/>
    </xf>
    <xf numFmtId="165" fontId="11" fillId="0" borderId="8" xfId="2" applyNumberFormat="1" applyFont="1" applyFill="1" applyBorder="1" applyAlignment="1">
      <alignment horizontal="center"/>
    </xf>
    <xf numFmtId="0" fontId="11" fillId="0" borderId="2" xfId="0" applyFont="1" applyFill="1" applyBorder="1" applyAlignment="1">
      <alignment horizontal="left" vertical="center" wrapText="1"/>
    </xf>
    <xf numFmtId="165" fontId="11" fillId="0" borderId="2" xfId="2" applyNumberFormat="1" applyFont="1" applyFill="1" applyBorder="1" applyAlignment="1">
      <alignment horizontal="center"/>
    </xf>
    <xf numFmtId="0" fontId="14" fillId="0" borderId="2" xfId="0" applyFont="1" applyFill="1" applyBorder="1" applyAlignment="1">
      <alignment horizontal="left" vertical="top" wrapText="1"/>
    </xf>
    <xf numFmtId="165" fontId="14" fillId="0" borderId="2" xfId="2" applyNumberFormat="1" applyFont="1" applyFill="1" applyBorder="1" applyAlignment="1">
      <alignment horizontal="center"/>
    </xf>
    <xf numFmtId="166" fontId="11" fillId="0" borderId="0" xfId="3" applyNumberFormat="1" applyFont="1" applyFill="1" applyBorder="1" applyAlignment="1">
      <alignment horizontal="center"/>
    </xf>
    <xf numFmtId="165" fontId="11" fillId="0" borderId="0" xfId="3" applyNumberFormat="1" applyFont="1" applyFill="1" applyBorder="1" applyAlignment="1">
      <alignment horizontal="center"/>
    </xf>
    <xf numFmtId="0" fontId="11" fillId="0" borderId="0" xfId="1" applyFont="1" applyFill="1" applyBorder="1" applyAlignment="1">
      <alignment horizontal="center" vertical="center"/>
    </xf>
    <xf numFmtId="0" fontId="17" fillId="0" borderId="0" xfId="0" applyFont="1" applyFill="1" applyBorder="1"/>
    <xf numFmtId="0" fontId="7" fillId="0" borderId="0" xfId="0" applyFont="1" applyFill="1" applyBorder="1" applyAlignment="1">
      <alignment vertical="center"/>
    </xf>
    <xf numFmtId="0" fontId="17" fillId="0" borderId="0" xfId="0" applyFont="1" applyFill="1" applyBorder="1" applyAlignment="1">
      <alignment vertical="center"/>
    </xf>
    <xf numFmtId="0" fontId="9" fillId="0" borderId="2" xfId="0" applyFont="1" applyFill="1" applyBorder="1" applyAlignment="1">
      <alignment vertical="center"/>
    </xf>
    <xf numFmtId="0" fontId="9" fillId="0" borderId="2" xfId="0" applyFont="1" applyFill="1" applyBorder="1" applyAlignment="1">
      <alignment horizontal="right" vertical="center" indent="1"/>
    </xf>
    <xf numFmtId="0" fontId="9" fillId="0" borderId="2" xfId="0" applyFont="1" applyFill="1" applyBorder="1" applyAlignment="1">
      <alignment horizontal="right" vertical="center" wrapText="1" indent="1"/>
    </xf>
    <xf numFmtId="164" fontId="9" fillId="0" borderId="2" xfId="0" applyNumberFormat="1" applyFont="1" applyFill="1" applyBorder="1" applyAlignment="1">
      <alignment horizontal="right" vertical="center" wrapText="1" indent="1"/>
    </xf>
    <xf numFmtId="0" fontId="9" fillId="0" borderId="7" xfId="0" applyFont="1" applyFill="1" applyBorder="1" applyAlignment="1">
      <alignment horizontal="center" vertical="center"/>
    </xf>
    <xf numFmtId="0" fontId="9" fillId="0" borderId="7" xfId="0" applyFont="1" applyFill="1" applyBorder="1" applyAlignment="1">
      <alignment horizontal="center" vertical="center" wrapText="1"/>
    </xf>
    <xf numFmtId="0" fontId="1" fillId="0" borderId="0" xfId="0" applyFont="1" applyAlignment="1">
      <alignment horizontal="center" vertical="center"/>
    </xf>
    <xf numFmtId="3" fontId="1" fillId="0" borderId="0" xfId="0" applyNumberFormat="1" applyFont="1" applyAlignment="1">
      <alignment horizontal="center" vertical="center"/>
    </xf>
    <xf numFmtId="0" fontId="7" fillId="0" borderId="0" xfId="0" applyFont="1"/>
    <xf numFmtId="0" fontId="1" fillId="0" borderId="2" xfId="0" applyFont="1" applyBorder="1"/>
    <xf numFmtId="10" fontId="1" fillId="0" borderId="2" xfId="0" applyNumberFormat="1" applyFont="1" applyBorder="1" applyAlignment="1">
      <alignment horizontal="center" vertical="center"/>
    </xf>
    <xf numFmtId="0" fontId="1" fillId="0" borderId="21" xfId="0" applyFont="1" applyBorder="1"/>
    <xf numFmtId="10" fontId="1" fillId="0" borderId="21" xfId="0" applyNumberFormat="1" applyFont="1" applyBorder="1" applyAlignment="1">
      <alignment horizontal="center" vertical="center"/>
    </xf>
    <xf numFmtId="0" fontId="1" fillId="0" borderId="7" xfId="0" applyFont="1" applyBorder="1"/>
    <xf numFmtId="0" fontId="1" fillId="0" borderId="7" xfId="0" applyFont="1" applyBorder="1" applyAlignment="1">
      <alignment horizontal="center" vertical="center"/>
    </xf>
    <xf numFmtId="3" fontId="1" fillId="0" borderId="5" xfId="0" applyNumberFormat="1" applyFont="1" applyBorder="1" applyAlignment="1">
      <alignment horizontal="center" vertical="center"/>
    </xf>
    <xf numFmtId="3" fontId="1" fillId="0" borderId="8" xfId="0" applyNumberFormat="1" applyFont="1" applyBorder="1" applyAlignment="1">
      <alignment horizontal="left" vertical="center"/>
    </xf>
    <xf numFmtId="3" fontId="1" fillId="0" borderId="8" xfId="0" applyNumberFormat="1" applyFont="1" applyBorder="1" applyAlignment="1">
      <alignment horizontal="center" vertical="center"/>
    </xf>
    <xf numFmtId="3" fontId="1" fillId="0" borderId="21" xfId="0" applyNumberFormat="1" applyFont="1" applyBorder="1" applyAlignment="1">
      <alignment horizontal="left" vertical="center"/>
    </xf>
    <xf numFmtId="3" fontId="1" fillId="0" borderId="21" xfId="0" applyNumberFormat="1" applyFont="1" applyBorder="1" applyAlignment="1">
      <alignment horizontal="center" vertical="center"/>
    </xf>
    <xf numFmtId="0" fontId="14" fillId="0" borderId="7" xfId="0" applyFont="1" applyFill="1" applyBorder="1" applyAlignment="1">
      <alignment horizontal="center" vertical="center" wrapText="1"/>
    </xf>
    <xf numFmtId="0" fontId="1" fillId="0" borderId="0" xfId="0" applyFont="1" applyFill="1" applyBorder="1"/>
    <xf numFmtId="0" fontId="7" fillId="0" borderId="0" xfId="0" applyFont="1" applyFill="1" applyBorder="1" applyAlignment="1">
      <alignment vertical="top"/>
    </xf>
    <xf numFmtId="0" fontId="1" fillId="0" borderId="0" xfId="0" applyFont="1" applyFill="1" applyBorder="1" applyAlignment="1">
      <alignment vertical="top"/>
    </xf>
    <xf numFmtId="0" fontId="1" fillId="0" borderId="0" xfId="0" applyFont="1" applyFill="1" applyBorder="1" applyAlignment="1">
      <alignment horizontal="center" vertical="center"/>
    </xf>
    <xf numFmtId="0" fontId="9" fillId="0" borderId="2" xfId="0" applyFont="1" applyFill="1" applyBorder="1" applyAlignment="1">
      <alignment vertical="center" wrapText="1"/>
    </xf>
    <xf numFmtId="164" fontId="9" fillId="0" borderId="2" xfId="0" applyNumberFormat="1" applyFont="1" applyFill="1" applyBorder="1" applyAlignment="1">
      <alignment horizontal="right" vertical="center" indent="1"/>
    </xf>
    <xf numFmtId="0" fontId="18" fillId="0" borderId="2" xfId="0" applyFont="1" applyFill="1" applyBorder="1" applyAlignment="1">
      <alignment horizontal="left" vertical="center" wrapText="1" indent="1"/>
    </xf>
    <xf numFmtId="164" fontId="18" fillId="0" borderId="2" xfId="0" applyNumberFormat="1" applyFont="1" applyFill="1" applyBorder="1" applyAlignment="1">
      <alignment horizontal="right" vertical="center" indent="1"/>
    </xf>
    <xf numFmtId="0" fontId="18" fillId="0" borderId="2" xfId="0" applyFont="1" applyFill="1" applyBorder="1" applyAlignment="1">
      <alignment horizontal="right" vertical="center" indent="1"/>
    </xf>
    <xf numFmtId="0" fontId="1" fillId="0" borderId="0" xfId="0" applyFont="1" applyFill="1" applyBorder="1" applyAlignment="1">
      <alignment vertical="center"/>
    </xf>
    <xf numFmtId="0" fontId="18" fillId="0" borderId="2" xfId="0" applyFont="1" applyFill="1" applyBorder="1" applyAlignment="1">
      <alignment horizontal="right" vertical="center" wrapText="1" indent="1"/>
    </xf>
    <xf numFmtId="0" fontId="17" fillId="0" borderId="0" xfId="0" applyFont="1" applyBorder="1"/>
    <xf numFmtId="0" fontId="9" fillId="0" borderId="2" xfId="0" applyFont="1" applyBorder="1" applyAlignment="1">
      <alignment vertical="center"/>
    </xf>
    <xf numFmtId="164" fontId="9" fillId="2" borderId="2" xfId="0" applyNumberFormat="1" applyFont="1" applyFill="1" applyBorder="1" applyAlignment="1">
      <alignment horizontal="right" vertical="center" wrapText="1" indent="1"/>
    </xf>
    <xf numFmtId="0" fontId="9" fillId="2" borderId="2" xfId="0" applyFont="1" applyFill="1" applyBorder="1" applyAlignment="1">
      <alignment vertical="center" wrapText="1"/>
    </xf>
    <xf numFmtId="164" fontId="9" fillId="0" borderId="2" xfId="0" applyNumberFormat="1" applyFont="1" applyBorder="1" applyAlignment="1">
      <alignment horizontal="right" vertical="center" indent="1"/>
    </xf>
    <xf numFmtId="164" fontId="8" fillId="0" borderId="2" xfId="0" applyNumberFormat="1" applyFont="1" applyBorder="1" applyAlignment="1">
      <alignment horizontal="right" vertical="center" indent="1"/>
    </xf>
    <xf numFmtId="0" fontId="9" fillId="0" borderId="21" xfId="0" applyFont="1" applyBorder="1" applyAlignment="1">
      <alignment vertical="center"/>
    </xf>
    <xf numFmtId="164" fontId="9" fillId="2" borderId="21" xfId="0" applyNumberFormat="1" applyFont="1" applyFill="1" applyBorder="1" applyAlignment="1">
      <alignment horizontal="right" vertical="center" wrapText="1" indent="1"/>
    </xf>
    <xf numFmtId="0" fontId="9" fillId="0" borderId="7" xfId="0" applyFont="1" applyBorder="1" applyAlignment="1">
      <alignment horizontal="center" vertical="center" wrapText="1"/>
    </xf>
    <xf numFmtId="0" fontId="9" fillId="2" borderId="7" xfId="0" applyFont="1" applyFill="1" applyBorder="1" applyAlignment="1">
      <alignment horizontal="center" vertical="center" wrapText="1"/>
    </xf>
    <xf numFmtId="0" fontId="1" fillId="0" borderId="0" xfId="0" applyFont="1" applyBorder="1"/>
    <xf numFmtId="0" fontId="18" fillId="0" borderId="0" xfId="0" applyFont="1" applyBorder="1" applyAlignment="1">
      <alignment vertical="center"/>
    </xf>
    <xf numFmtId="0" fontId="8" fillId="2" borderId="2" xfId="0" applyFont="1" applyFill="1" applyBorder="1" applyAlignment="1">
      <alignment vertical="center" wrapText="1"/>
    </xf>
    <xf numFmtId="0" fontId="14" fillId="0" borderId="7" xfId="0" applyFont="1" applyFill="1" applyBorder="1" applyAlignment="1">
      <alignment horizontal="center" vertical="center" wrapText="1"/>
    </xf>
    <xf numFmtId="3" fontId="11" fillId="0" borderId="2" xfId="5" applyNumberFormat="1" applyFont="1" applyFill="1" applyBorder="1" applyAlignment="1">
      <alignment horizontal="right" vertical="center" indent="1"/>
    </xf>
    <xf numFmtId="0" fontId="7" fillId="0" borderId="0" xfId="0" applyFont="1" applyFill="1" applyBorder="1"/>
    <xf numFmtId="0" fontId="9" fillId="0" borderId="8" xfId="0" applyFont="1" applyFill="1" applyBorder="1" applyAlignment="1">
      <alignment horizontal="left" vertical="center" wrapText="1"/>
    </xf>
    <xf numFmtId="0" fontId="9" fillId="0" borderId="8" xfId="0" applyFont="1" applyFill="1" applyBorder="1" applyAlignment="1">
      <alignment horizontal="right" vertical="center" indent="1"/>
    </xf>
    <xf numFmtId="164" fontId="9" fillId="0" borderId="8" xfId="0" applyNumberFormat="1" applyFont="1" applyFill="1" applyBorder="1" applyAlignment="1">
      <alignment horizontal="right" vertical="center" indent="1"/>
    </xf>
    <xf numFmtId="0" fontId="9" fillId="0" borderId="2" xfId="0" applyFont="1" applyFill="1" applyBorder="1" applyAlignment="1">
      <alignment horizontal="left" vertical="center" wrapText="1"/>
    </xf>
    <xf numFmtId="0" fontId="14" fillId="0" borderId="25" xfId="0" applyFont="1" applyFill="1" applyBorder="1" applyAlignment="1">
      <alignment vertical="center" wrapText="1"/>
    </xf>
    <xf numFmtId="3" fontId="14" fillId="0" borderId="25" xfId="0" applyNumberFormat="1" applyFont="1" applyFill="1" applyBorder="1" applyAlignment="1">
      <alignment horizontal="right" vertical="center" wrapText="1" indent="1"/>
    </xf>
    <xf numFmtId="3" fontId="14" fillId="0" borderId="26" xfId="0" applyNumberFormat="1" applyFont="1" applyFill="1" applyBorder="1" applyAlignment="1">
      <alignment horizontal="right" vertical="center" wrapText="1" indent="1"/>
    </xf>
    <xf numFmtId="3" fontId="14" fillId="0" borderId="27" xfId="0" applyNumberFormat="1" applyFont="1" applyFill="1" applyBorder="1" applyAlignment="1">
      <alignment horizontal="right" vertical="center" wrapText="1" indent="1"/>
    </xf>
    <xf numFmtId="3" fontId="14" fillId="0" borderId="28" xfId="0" applyNumberFormat="1" applyFont="1" applyFill="1" applyBorder="1" applyAlignment="1">
      <alignment horizontal="right" vertical="center" wrapText="1" indent="1"/>
    </xf>
    <xf numFmtId="3" fontId="14" fillId="0" borderId="29" xfId="0" applyNumberFormat="1" applyFont="1" applyFill="1" applyBorder="1" applyAlignment="1">
      <alignment horizontal="right" vertical="center" wrapText="1" indent="1"/>
    </xf>
    <xf numFmtId="0" fontId="5" fillId="0" borderId="0" xfId="0" applyFont="1" applyFill="1" applyBorder="1" applyAlignment="1">
      <alignment horizontal="justify" vertical="center"/>
    </xf>
    <xf numFmtId="0" fontId="11" fillId="0" borderId="0" xfId="0" applyFont="1" applyFill="1" applyBorder="1" applyAlignment="1"/>
    <xf numFmtId="0" fontId="14" fillId="0" borderId="7"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1" xfId="0" applyFont="1" applyFill="1" applyBorder="1" applyAlignment="1">
      <alignment horizontal="center" vertical="center" wrapText="1"/>
    </xf>
    <xf numFmtId="3" fontId="14" fillId="0" borderId="2" xfId="0" applyNumberFormat="1" applyFont="1" applyFill="1" applyBorder="1" applyAlignment="1">
      <alignment horizontal="right" vertical="center" wrapText="1" indent="1"/>
    </xf>
    <xf numFmtId="3" fontId="14" fillId="0" borderId="3" xfId="0" applyNumberFormat="1" applyFont="1" applyFill="1" applyBorder="1" applyAlignment="1">
      <alignment horizontal="right" vertical="center" wrapText="1" indent="1"/>
    </xf>
    <xf numFmtId="3" fontId="14" fillId="0" borderId="19" xfId="0" applyNumberFormat="1" applyFont="1" applyFill="1" applyBorder="1" applyAlignment="1">
      <alignment horizontal="right" vertical="center" wrapText="1" indent="1"/>
    </xf>
    <xf numFmtId="3" fontId="14" fillId="0" borderId="20" xfId="0" applyNumberFormat="1" applyFont="1" applyFill="1" applyBorder="1" applyAlignment="1">
      <alignment horizontal="right" vertical="center" wrapText="1" indent="1"/>
    </xf>
    <xf numFmtId="0" fontId="5" fillId="0" borderId="7" xfId="0" applyFont="1" applyFill="1" applyBorder="1" applyAlignment="1">
      <alignment horizontal="center" vertical="center" wrapText="1"/>
    </xf>
    <xf numFmtId="0" fontId="12" fillId="0" borderId="5" xfId="0" applyFont="1" applyBorder="1" applyAlignment="1">
      <alignment horizontal="center" vertical="center" wrapText="1"/>
    </xf>
    <xf numFmtId="3" fontId="14" fillId="0" borderId="4" xfId="0" applyNumberFormat="1" applyFont="1" applyFill="1" applyBorder="1" applyAlignment="1">
      <alignment horizontal="right" vertical="center" wrapText="1" indent="1"/>
    </xf>
    <xf numFmtId="0" fontId="11" fillId="0" borderId="22" xfId="0" applyFont="1" applyFill="1" applyBorder="1" applyAlignment="1">
      <alignment horizontal="center" vertical="center" wrapText="1"/>
    </xf>
    <xf numFmtId="0" fontId="0" fillId="0" borderId="21" xfId="0" applyBorder="1" applyAlignment="1">
      <alignment horizontal="center" vertical="center" wrapText="1"/>
    </xf>
    <xf numFmtId="0" fontId="6" fillId="0" borderId="23" xfId="0" applyFont="1" applyFill="1" applyBorder="1" applyAlignment="1">
      <alignment horizontal="right" vertical="top"/>
    </xf>
    <xf numFmtId="0" fontId="0" fillId="0" borderId="23" xfId="0" applyBorder="1" applyAlignment="1">
      <alignment horizontal="right" vertical="top"/>
    </xf>
    <xf numFmtId="0" fontId="14" fillId="0" borderId="2" xfId="0" applyFont="1" applyFill="1" applyBorder="1" applyAlignment="1">
      <alignment vertical="center" wrapText="1"/>
    </xf>
    <xf numFmtId="0" fontId="16" fillId="0" borderId="2" xfId="0" applyFont="1" applyBorder="1" applyAlignment="1">
      <alignment vertical="center" wrapText="1"/>
    </xf>
    <xf numFmtId="0" fontId="11" fillId="0" borderId="0" xfId="0" applyFont="1" applyFill="1" applyBorder="1" applyAlignment="1">
      <alignment horizontal="justify" vertical="top"/>
    </xf>
    <xf numFmtId="0" fontId="11" fillId="0" borderId="0" xfId="0" applyFont="1" applyFill="1" applyBorder="1" applyAlignment="1">
      <alignment vertical="center" wrapText="1"/>
    </xf>
    <xf numFmtId="0" fontId="0" fillId="0" borderId="0" xfId="0" applyAlignment="1">
      <alignment vertical="center" wrapText="1"/>
    </xf>
    <xf numFmtId="0" fontId="11" fillId="0" borderId="7" xfId="0" applyFont="1" applyFill="1" applyBorder="1" applyAlignment="1">
      <alignment horizontal="left"/>
    </xf>
    <xf numFmtId="0" fontId="0" fillId="0" borderId="5" xfId="0" applyBorder="1" applyAlignment="1">
      <alignment horizontal="left"/>
    </xf>
    <xf numFmtId="0" fontId="11" fillId="0" borderId="7" xfId="0" applyFont="1" applyFill="1" applyBorder="1" applyAlignment="1">
      <alignment horizontal="center" vertical="center"/>
    </xf>
    <xf numFmtId="0" fontId="0" fillId="0" borderId="7" xfId="0" applyBorder="1" applyAlignment="1">
      <alignment horizontal="center" vertical="center"/>
    </xf>
    <xf numFmtId="0" fontId="9" fillId="0" borderId="0" xfId="0" applyFont="1" applyFill="1" applyBorder="1" applyAlignment="1">
      <alignment horizontal="justify" vertical="center" wrapText="1"/>
    </xf>
    <xf numFmtId="0" fontId="0" fillId="0" borderId="0" xfId="0" applyAlignment="1">
      <alignment horizontal="justify" vertical="center" wrapText="1"/>
    </xf>
    <xf numFmtId="0" fontId="9" fillId="0" borderId="0" xfId="0" applyFont="1" applyFill="1" applyBorder="1" applyAlignment="1">
      <alignment horizontal="justify" vertical="top" wrapText="1"/>
    </xf>
    <xf numFmtId="0" fontId="0" fillId="0" borderId="0" xfId="0" applyAlignment="1">
      <alignment horizontal="justify" vertical="top" wrapText="1"/>
    </xf>
    <xf numFmtId="0" fontId="18" fillId="0" borderId="23" xfId="0" applyFont="1" applyFill="1" applyBorder="1" applyAlignment="1">
      <alignment horizontal="right" vertical="top"/>
    </xf>
    <xf numFmtId="0" fontId="7" fillId="0" borderId="24" xfId="0" applyFont="1" applyBorder="1" applyAlignment="1">
      <alignment vertical="center" wrapText="1"/>
    </xf>
    <xf numFmtId="0" fontId="0" fillId="0" borderId="24" xfId="0" applyBorder="1" applyAlignment="1">
      <alignment vertical="center" wrapText="1"/>
    </xf>
    <xf numFmtId="0" fontId="1" fillId="0" borderId="7" xfId="0" applyFont="1" applyBorder="1" applyAlignment="1">
      <alignment horizontal="center" vertical="center"/>
    </xf>
    <xf numFmtId="0" fontId="0" fillId="0" borderId="5" xfId="0" applyBorder="1" applyAlignment="1">
      <alignment horizontal="center" vertical="center"/>
    </xf>
    <xf numFmtId="0" fontId="1" fillId="0" borderId="0" xfId="0" applyFont="1" applyFill="1" applyBorder="1" applyAlignment="1">
      <alignment horizontal="justify" vertical="top" wrapText="1"/>
    </xf>
    <xf numFmtId="0" fontId="21" fillId="0" borderId="23" xfId="0" applyFont="1" applyFill="1" applyBorder="1" applyAlignment="1">
      <alignment horizontal="right" vertical="top"/>
    </xf>
    <xf numFmtId="0" fontId="21" fillId="0" borderId="23" xfId="0" applyFont="1" applyBorder="1" applyAlignment="1">
      <alignment horizontal="right" vertical="top"/>
    </xf>
    <xf numFmtId="0" fontId="7" fillId="0" borderId="0" xfId="0" applyFont="1" applyBorder="1" applyAlignment="1">
      <alignment horizontal="justify" vertical="center"/>
    </xf>
    <xf numFmtId="0" fontId="17" fillId="0" borderId="0" xfId="0" applyFont="1" applyBorder="1" applyAlignment="1"/>
    <xf numFmtId="0" fontId="23" fillId="0" borderId="0" xfId="0" applyFont="1" applyAlignment="1">
      <alignment vertical="top"/>
    </xf>
    <xf numFmtId="0" fontId="0" fillId="0" borderId="0" xfId="0" applyAlignment="1">
      <alignment vertical="top"/>
    </xf>
    <xf numFmtId="0" fontId="24" fillId="0" borderId="0" xfId="0" applyFont="1" applyAlignment="1">
      <alignment horizontal="justify" vertical="top"/>
    </xf>
    <xf numFmtId="0" fontId="22" fillId="0" borderId="0" xfId="0" applyFont="1" applyAlignment="1">
      <alignment vertical="top"/>
    </xf>
    <xf numFmtId="0" fontId="24" fillId="0" borderId="0" xfId="0" applyFont="1" applyAlignment="1">
      <alignment horizontal="justify" vertical="top" wrapText="1"/>
    </xf>
    <xf numFmtId="0" fontId="0" fillId="0" borderId="0" xfId="0" applyFont="1" applyAlignment="1">
      <alignment horizontal="justify" vertical="top"/>
    </xf>
  </cellXfs>
  <cellStyles count="6">
    <cellStyle name="Milliers" xfId="2" builtinId="3"/>
    <cellStyle name="Normal" xfId="0" builtinId="0"/>
    <cellStyle name="Normal 2" xfId="1"/>
    <cellStyle name="Normal 3" xfId="4"/>
    <cellStyle name="Normal_Recap_prév2011_2012" xfId="5"/>
    <cellStyle name="Pourcentage" xfId="3" builtinId="5"/>
  </cellStyles>
  <dxfs count="0"/>
  <tableStyles count="0" defaultTableStyle="TableStyleMedium2" defaultPivotStyle="PivotStyleLight16"/>
  <colors>
    <mruColors>
      <color rgb="FFCC0099"/>
      <color rgb="FFFF33CC"/>
      <color rgb="FFFF99FF"/>
      <color rgb="FFFFF4D1"/>
      <color rgb="FF1F497D"/>
      <color rgb="FFDEA900"/>
      <color rgb="FFD9D9D9"/>
      <color rgb="FFDE81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barChart>
        <c:barDir val="col"/>
        <c:grouping val="clustered"/>
        <c:varyColors val="0"/>
        <c:ser>
          <c:idx val="0"/>
          <c:order val="0"/>
          <c:tx>
            <c:strRef>
              <c:f>'Figure 2'!$F$4</c:f>
              <c:strCache>
                <c:ptCount val="1"/>
                <c:pt idx="0">
                  <c:v>Public</c:v>
                </c:pt>
              </c:strCache>
            </c:strRef>
          </c:tx>
          <c:spPr>
            <a:solidFill>
              <a:srgbClr val="FF33CC"/>
            </a:solidFill>
          </c:spPr>
          <c:invertIfNegative val="0"/>
          <c:cat>
            <c:strRef>
              <c:f>'Figure 2'!$A$5:$A$35</c:f>
              <c:strCache>
                <c:ptCount val="31"/>
                <c:pt idx="0">
                  <c:v>Créteil</c:v>
                </c:pt>
                <c:pt idx="1">
                  <c:v>Versailles</c:v>
                </c:pt>
                <c:pt idx="2">
                  <c:v>Nantes</c:v>
                </c:pt>
                <c:pt idx="3">
                  <c:v>Lyon</c:v>
                </c:pt>
                <c:pt idx="4">
                  <c:v>Grenoble</c:v>
                </c:pt>
                <c:pt idx="5">
                  <c:v>Mayotte</c:v>
                </c:pt>
                <c:pt idx="6">
                  <c:v>Rennes</c:v>
                </c:pt>
                <c:pt idx="7">
                  <c:v>Bordeaux</c:v>
                </c:pt>
                <c:pt idx="8">
                  <c:v>Toulouse</c:v>
                </c:pt>
                <c:pt idx="9">
                  <c:v>Orléans-Tours</c:v>
                </c:pt>
                <c:pt idx="10">
                  <c:v>Montpellier</c:v>
                </c:pt>
                <c:pt idx="11">
                  <c:v>Poitiers</c:v>
                </c:pt>
                <c:pt idx="12">
                  <c:v>Aix-Marseille</c:v>
                </c:pt>
                <c:pt idx="13">
                  <c:v>Nice</c:v>
                </c:pt>
                <c:pt idx="14">
                  <c:v>Clermont-Ferrand</c:v>
                </c:pt>
                <c:pt idx="15">
                  <c:v>Guyane</c:v>
                </c:pt>
                <c:pt idx="16">
                  <c:v>Lille</c:v>
                </c:pt>
                <c:pt idx="17">
                  <c:v>Besançon</c:v>
                </c:pt>
                <c:pt idx="18">
                  <c:v>Reims</c:v>
                </c:pt>
                <c:pt idx="19">
                  <c:v>La Réunion</c:v>
                </c:pt>
                <c:pt idx="20">
                  <c:v>Limoges</c:v>
                </c:pt>
                <c:pt idx="21">
                  <c:v>Rouen</c:v>
                </c:pt>
                <c:pt idx="22">
                  <c:v>Strasbourg</c:v>
                </c:pt>
                <c:pt idx="23">
                  <c:v>Amiens</c:v>
                </c:pt>
                <c:pt idx="24">
                  <c:v>Corse</c:v>
                </c:pt>
                <c:pt idx="25">
                  <c:v>Nancy-Metz</c:v>
                </c:pt>
                <c:pt idx="26">
                  <c:v>Paris</c:v>
                </c:pt>
                <c:pt idx="27">
                  <c:v>Dijon</c:v>
                </c:pt>
                <c:pt idx="28">
                  <c:v>Guadeloupe</c:v>
                </c:pt>
                <c:pt idx="29">
                  <c:v>Martinique</c:v>
                </c:pt>
                <c:pt idx="30">
                  <c:v>Caen</c:v>
                </c:pt>
              </c:strCache>
            </c:strRef>
          </c:cat>
          <c:val>
            <c:numRef>
              <c:f>'Figure 2'!$F$5:$F$35</c:f>
              <c:numCache>
                <c:formatCode>_-* #,##0\ _€_-;\-* #,##0\ _€_-;_-* "-"??\ _€_-;_-@_-</c:formatCode>
                <c:ptCount val="31"/>
                <c:pt idx="0">
                  <c:v>6753</c:v>
                </c:pt>
                <c:pt idx="1">
                  <c:v>4929</c:v>
                </c:pt>
                <c:pt idx="2">
                  <c:v>2143</c:v>
                </c:pt>
                <c:pt idx="3">
                  <c:v>3024</c:v>
                </c:pt>
                <c:pt idx="4">
                  <c:v>2202</c:v>
                </c:pt>
                <c:pt idx="5">
                  <c:v>2414</c:v>
                </c:pt>
                <c:pt idx="6">
                  <c:v>767</c:v>
                </c:pt>
                <c:pt idx="7">
                  <c:v>1315</c:v>
                </c:pt>
                <c:pt idx="8">
                  <c:v>1389</c:v>
                </c:pt>
                <c:pt idx="9">
                  <c:v>1824</c:v>
                </c:pt>
                <c:pt idx="10">
                  <c:v>1383</c:v>
                </c:pt>
                <c:pt idx="11">
                  <c:v>765</c:v>
                </c:pt>
                <c:pt idx="12">
                  <c:v>764</c:v>
                </c:pt>
                <c:pt idx="13">
                  <c:v>303</c:v>
                </c:pt>
                <c:pt idx="14">
                  <c:v>505</c:v>
                </c:pt>
                <c:pt idx="15">
                  <c:v>612</c:v>
                </c:pt>
                <c:pt idx="16">
                  <c:v>717</c:v>
                </c:pt>
                <c:pt idx="17">
                  <c:v>266</c:v>
                </c:pt>
                <c:pt idx="18">
                  <c:v>12</c:v>
                </c:pt>
                <c:pt idx="19">
                  <c:v>413</c:v>
                </c:pt>
                <c:pt idx="20">
                  <c:v>287</c:v>
                </c:pt>
                <c:pt idx="21">
                  <c:v>295</c:v>
                </c:pt>
                <c:pt idx="22">
                  <c:v>191</c:v>
                </c:pt>
                <c:pt idx="23">
                  <c:v>-62</c:v>
                </c:pt>
                <c:pt idx="24">
                  <c:v>258</c:v>
                </c:pt>
                <c:pt idx="25">
                  <c:v>278</c:v>
                </c:pt>
                <c:pt idx="26">
                  <c:v>218</c:v>
                </c:pt>
                <c:pt idx="27">
                  <c:v>-343</c:v>
                </c:pt>
                <c:pt idx="28">
                  <c:v>-130</c:v>
                </c:pt>
                <c:pt idx="29">
                  <c:v>-659</c:v>
                </c:pt>
                <c:pt idx="30">
                  <c:v>-497</c:v>
                </c:pt>
              </c:numCache>
            </c:numRef>
          </c:val>
        </c:ser>
        <c:ser>
          <c:idx val="1"/>
          <c:order val="1"/>
          <c:tx>
            <c:strRef>
              <c:f>'Figure 2'!$G$4</c:f>
              <c:strCache>
                <c:ptCount val="1"/>
                <c:pt idx="0">
                  <c:v>Privé</c:v>
                </c:pt>
              </c:strCache>
            </c:strRef>
          </c:tx>
          <c:spPr>
            <a:solidFill>
              <a:srgbClr val="4F81BD">
                <a:lumMod val="40000"/>
                <a:lumOff val="60000"/>
              </a:srgbClr>
            </a:solidFill>
          </c:spPr>
          <c:invertIfNegative val="0"/>
          <c:cat>
            <c:strRef>
              <c:f>'Figure 2'!$A$5:$A$35</c:f>
              <c:strCache>
                <c:ptCount val="31"/>
                <c:pt idx="0">
                  <c:v>Créteil</c:v>
                </c:pt>
                <c:pt idx="1">
                  <c:v>Versailles</c:v>
                </c:pt>
                <c:pt idx="2">
                  <c:v>Nantes</c:v>
                </c:pt>
                <c:pt idx="3">
                  <c:v>Lyon</c:v>
                </c:pt>
                <c:pt idx="4">
                  <c:v>Grenoble</c:v>
                </c:pt>
                <c:pt idx="5">
                  <c:v>Mayotte</c:v>
                </c:pt>
                <c:pt idx="6">
                  <c:v>Rennes</c:v>
                </c:pt>
                <c:pt idx="7">
                  <c:v>Bordeaux</c:v>
                </c:pt>
                <c:pt idx="8">
                  <c:v>Toulouse</c:v>
                </c:pt>
                <c:pt idx="9">
                  <c:v>Orléans-Tours</c:v>
                </c:pt>
                <c:pt idx="10">
                  <c:v>Montpellier</c:v>
                </c:pt>
                <c:pt idx="11">
                  <c:v>Poitiers</c:v>
                </c:pt>
                <c:pt idx="12">
                  <c:v>Aix-Marseille</c:v>
                </c:pt>
                <c:pt idx="13">
                  <c:v>Nice</c:v>
                </c:pt>
                <c:pt idx="14">
                  <c:v>Clermont-Ferrand</c:v>
                </c:pt>
                <c:pt idx="15">
                  <c:v>Guyane</c:v>
                </c:pt>
                <c:pt idx="16">
                  <c:v>Lille</c:v>
                </c:pt>
                <c:pt idx="17">
                  <c:v>Besançon</c:v>
                </c:pt>
                <c:pt idx="18">
                  <c:v>Reims</c:v>
                </c:pt>
                <c:pt idx="19">
                  <c:v>La Réunion</c:v>
                </c:pt>
                <c:pt idx="20">
                  <c:v>Limoges</c:v>
                </c:pt>
                <c:pt idx="21">
                  <c:v>Rouen</c:v>
                </c:pt>
                <c:pt idx="22">
                  <c:v>Strasbourg</c:v>
                </c:pt>
                <c:pt idx="23">
                  <c:v>Amiens</c:v>
                </c:pt>
                <c:pt idx="24">
                  <c:v>Corse</c:v>
                </c:pt>
                <c:pt idx="25">
                  <c:v>Nancy-Metz</c:v>
                </c:pt>
                <c:pt idx="26">
                  <c:v>Paris</c:v>
                </c:pt>
                <c:pt idx="27">
                  <c:v>Dijon</c:v>
                </c:pt>
                <c:pt idx="28">
                  <c:v>Guadeloupe</c:v>
                </c:pt>
                <c:pt idx="29">
                  <c:v>Martinique</c:v>
                </c:pt>
                <c:pt idx="30">
                  <c:v>Caen</c:v>
                </c:pt>
              </c:strCache>
            </c:strRef>
          </c:cat>
          <c:val>
            <c:numRef>
              <c:f>'Figure 2'!$G$5:$G$35</c:f>
              <c:numCache>
                <c:formatCode>_-* #,##0\ _€_-;\-* #,##0\ _€_-;_-* "-"??\ _€_-;_-@_-</c:formatCode>
                <c:ptCount val="31"/>
                <c:pt idx="0">
                  <c:v>882</c:v>
                </c:pt>
                <c:pt idx="1">
                  <c:v>1405</c:v>
                </c:pt>
                <c:pt idx="2">
                  <c:v>2120</c:v>
                </c:pt>
                <c:pt idx="3">
                  <c:v>1032</c:v>
                </c:pt>
                <c:pt idx="4">
                  <c:v>355</c:v>
                </c:pt>
                <c:pt idx="5">
                  <c:v>35</c:v>
                </c:pt>
                <c:pt idx="6">
                  <c:v>1473</c:v>
                </c:pt>
                <c:pt idx="7">
                  <c:v>536</c:v>
                </c:pt>
                <c:pt idx="8">
                  <c:v>344</c:v>
                </c:pt>
                <c:pt idx="9">
                  <c:v>-164</c:v>
                </c:pt>
                <c:pt idx="10">
                  <c:v>152</c:v>
                </c:pt>
                <c:pt idx="11">
                  <c:v>244</c:v>
                </c:pt>
                <c:pt idx="12">
                  <c:v>199</c:v>
                </c:pt>
                <c:pt idx="13">
                  <c:v>499</c:v>
                </c:pt>
                <c:pt idx="14">
                  <c:v>219</c:v>
                </c:pt>
                <c:pt idx="15">
                  <c:v>82</c:v>
                </c:pt>
                <c:pt idx="16">
                  <c:v>-139</c:v>
                </c:pt>
                <c:pt idx="17">
                  <c:v>238</c:v>
                </c:pt>
                <c:pt idx="18">
                  <c:v>472</c:v>
                </c:pt>
                <c:pt idx="19">
                  <c:v>66</c:v>
                </c:pt>
                <c:pt idx="20">
                  <c:v>142</c:v>
                </c:pt>
                <c:pt idx="21">
                  <c:v>102</c:v>
                </c:pt>
                <c:pt idx="22">
                  <c:v>121</c:v>
                </c:pt>
                <c:pt idx="23">
                  <c:v>354</c:v>
                </c:pt>
                <c:pt idx="24">
                  <c:v>28</c:v>
                </c:pt>
                <c:pt idx="25">
                  <c:v>-183</c:v>
                </c:pt>
                <c:pt idx="26">
                  <c:v>-305</c:v>
                </c:pt>
                <c:pt idx="27">
                  <c:v>168</c:v>
                </c:pt>
                <c:pt idx="28">
                  <c:v>-62</c:v>
                </c:pt>
                <c:pt idx="29">
                  <c:v>179</c:v>
                </c:pt>
                <c:pt idx="30">
                  <c:v>6</c:v>
                </c:pt>
              </c:numCache>
            </c:numRef>
          </c:val>
        </c:ser>
        <c:dLbls>
          <c:showLegendKey val="0"/>
          <c:showVal val="0"/>
          <c:showCatName val="0"/>
          <c:showSerName val="0"/>
          <c:showPercent val="0"/>
          <c:showBubbleSize val="0"/>
        </c:dLbls>
        <c:gapWidth val="150"/>
        <c:axId val="51216768"/>
        <c:axId val="94446720"/>
      </c:barChart>
      <c:catAx>
        <c:axId val="51216768"/>
        <c:scaling>
          <c:orientation val="minMax"/>
        </c:scaling>
        <c:delete val="0"/>
        <c:axPos val="b"/>
        <c:numFmt formatCode="General" sourceLinked="1"/>
        <c:majorTickMark val="out"/>
        <c:minorTickMark val="none"/>
        <c:tickLblPos val="low"/>
        <c:txPr>
          <a:bodyPr rot="-5400000" vert="horz"/>
          <a:lstStyle/>
          <a:p>
            <a:pPr>
              <a:defRPr/>
            </a:pPr>
            <a:endParaRPr lang="fr-FR"/>
          </a:p>
        </c:txPr>
        <c:crossAx val="94446720"/>
        <c:crosses val="autoZero"/>
        <c:auto val="1"/>
        <c:lblAlgn val="ctr"/>
        <c:lblOffset val="100"/>
        <c:noMultiLvlLbl val="0"/>
      </c:catAx>
      <c:valAx>
        <c:axId val="94446720"/>
        <c:scaling>
          <c:orientation val="minMax"/>
        </c:scaling>
        <c:delete val="0"/>
        <c:axPos val="l"/>
        <c:majorGridlines>
          <c:spPr>
            <a:ln>
              <a:solidFill>
                <a:sysClr val="window" lastClr="FFFFFF">
                  <a:lumMod val="75000"/>
                </a:sysClr>
              </a:solidFill>
            </a:ln>
          </c:spPr>
        </c:majorGridlines>
        <c:numFmt formatCode="_-* #,##0\ _€_-;\-* #,##0\ _€_-;_-* &quot;-&quot;??\ _€_-;_-@_-" sourceLinked="1"/>
        <c:majorTickMark val="out"/>
        <c:minorTickMark val="none"/>
        <c:tickLblPos val="nextTo"/>
        <c:crossAx val="51216768"/>
        <c:crosses val="autoZero"/>
        <c:crossBetween val="between"/>
      </c:valAx>
    </c:plotArea>
    <c:legend>
      <c:legendPos val="r"/>
      <c:layout>
        <c:manualLayout>
          <c:xMode val="edge"/>
          <c:yMode val="edge"/>
          <c:x val="0.8058069811730888"/>
          <c:y val="0.15874219988038127"/>
          <c:w val="5.9046747710306297E-2"/>
          <c:h val="8.9000786915766975E-2"/>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9685039370078"/>
          <c:y val="5.0925925925925923E-2"/>
          <c:w val="0.86158967629046368"/>
          <c:h val="0.85527012248468937"/>
        </c:manualLayout>
      </c:layout>
      <c:barChart>
        <c:barDir val="col"/>
        <c:grouping val="clustered"/>
        <c:varyColors val="0"/>
        <c:ser>
          <c:idx val="0"/>
          <c:order val="0"/>
          <c:tx>
            <c:strRef>
              <c:f>'Figure 4'!$A$3</c:f>
              <c:strCache>
                <c:ptCount val="1"/>
                <c:pt idx="0">
                  <c:v>Sixième</c:v>
                </c:pt>
              </c:strCache>
            </c:strRef>
          </c:tx>
          <c:spPr>
            <a:solidFill>
              <a:schemeClr val="accent1">
                <a:lumMod val="60000"/>
                <a:lumOff val="40000"/>
              </a:schemeClr>
            </a:solidFill>
          </c:spPr>
          <c:invertIfNegative val="0"/>
          <c:cat>
            <c:numRef>
              <c:f>'Figure 4'!$B$2:$M$2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'Figure 4'!$B$3:$M$3</c:f>
              <c:numCache>
                <c:formatCode>0.00%</c:formatCode>
                <c:ptCount val="12"/>
                <c:pt idx="0">
                  <c:v>0.20830000000000001</c:v>
                </c:pt>
                <c:pt idx="1">
                  <c:v>0.2092</c:v>
                </c:pt>
                <c:pt idx="2">
                  <c:v>0.2132</c:v>
                </c:pt>
                <c:pt idx="3">
                  <c:v>0.2112</c:v>
                </c:pt>
                <c:pt idx="4">
                  <c:v>0.2117</c:v>
                </c:pt>
                <c:pt idx="5">
                  <c:v>0.2127</c:v>
                </c:pt>
                <c:pt idx="6">
                  <c:v>0.21429999999999999</c:v>
                </c:pt>
                <c:pt idx="7">
                  <c:v>0.2157</c:v>
                </c:pt>
                <c:pt idx="8">
                  <c:v>0.2152</c:v>
                </c:pt>
                <c:pt idx="9">
                  <c:v>0.21729999999999999</c:v>
                </c:pt>
                <c:pt idx="10">
                  <c:v>0.2198</c:v>
                </c:pt>
                <c:pt idx="11">
                  <c:v>0.22159999999999999</c:v>
                </c:pt>
              </c:numCache>
            </c:numRef>
          </c:val>
        </c:ser>
        <c:ser>
          <c:idx val="1"/>
          <c:order val="1"/>
          <c:tx>
            <c:strRef>
              <c:f>'Figure 4'!$A$4</c:f>
              <c:strCache>
                <c:ptCount val="1"/>
                <c:pt idx="0">
                  <c:v>Formations de collège</c:v>
                </c:pt>
              </c:strCache>
            </c:strRef>
          </c:tx>
          <c:spPr>
            <a:solidFill>
              <a:srgbClr val="CC0099"/>
            </a:solidFill>
          </c:spPr>
          <c:invertIfNegative val="0"/>
          <c:cat>
            <c:numRef>
              <c:f>'Figure 4'!$B$2:$M$2</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'Figure 4'!$B$4:$M$4</c:f>
              <c:numCache>
                <c:formatCode>0.00%</c:formatCode>
                <c:ptCount val="12"/>
                <c:pt idx="0">
                  <c:v>0.20369999999999999</c:v>
                </c:pt>
                <c:pt idx="1">
                  <c:v>0.20530000000000001</c:v>
                </c:pt>
                <c:pt idx="2">
                  <c:v>0.2082</c:v>
                </c:pt>
                <c:pt idx="3">
                  <c:v>0.2084</c:v>
                </c:pt>
                <c:pt idx="4">
                  <c:v>0.2084</c:v>
                </c:pt>
                <c:pt idx="5">
                  <c:v>0.20930000000000001</c:v>
                </c:pt>
                <c:pt idx="6">
                  <c:v>0.21060000000000001</c:v>
                </c:pt>
                <c:pt idx="7">
                  <c:v>0.21049999999999999</c:v>
                </c:pt>
                <c:pt idx="8">
                  <c:v>0.2104</c:v>
                </c:pt>
                <c:pt idx="9">
                  <c:v>0.2112</c:v>
                </c:pt>
                <c:pt idx="10">
                  <c:v>0.21290000000000001</c:v>
                </c:pt>
                <c:pt idx="11">
                  <c:v>0.2152</c:v>
                </c:pt>
              </c:numCache>
            </c:numRef>
          </c:val>
        </c:ser>
        <c:dLbls>
          <c:showLegendKey val="0"/>
          <c:showVal val="0"/>
          <c:showCatName val="0"/>
          <c:showSerName val="0"/>
          <c:showPercent val="0"/>
          <c:showBubbleSize val="0"/>
        </c:dLbls>
        <c:gapWidth val="150"/>
        <c:axId val="94573696"/>
        <c:axId val="94575232"/>
      </c:barChart>
      <c:catAx>
        <c:axId val="94573696"/>
        <c:scaling>
          <c:orientation val="minMax"/>
        </c:scaling>
        <c:delete val="0"/>
        <c:axPos val="b"/>
        <c:numFmt formatCode="General" sourceLinked="1"/>
        <c:majorTickMark val="out"/>
        <c:minorTickMark val="none"/>
        <c:tickLblPos val="nextTo"/>
        <c:crossAx val="94575232"/>
        <c:crosses val="autoZero"/>
        <c:auto val="1"/>
        <c:lblAlgn val="ctr"/>
        <c:lblOffset val="100"/>
        <c:noMultiLvlLbl val="0"/>
      </c:catAx>
      <c:valAx>
        <c:axId val="94575232"/>
        <c:scaling>
          <c:orientation val="minMax"/>
        </c:scaling>
        <c:delete val="0"/>
        <c:axPos val="l"/>
        <c:majorGridlines>
          <c:spPr>
            <a:ln>
              <a:solidFill>
                <a:schemeClr val="bg1">
                  <a:lumMod val="65000"/>
                </a:schemeClr>
              </a:solidFill>
            </a:ln>
          </c:spPr>
        </c:majorGridlines>
        <c:numFmt formatCode="0.0%" sourceLinked="0"/>
        <c:majorTickMark val="out"/>
        <c:minorTickMark val="none"/>
        <c:tickLblPos val="nextTo"/>
        <c:crossAx val="94573696"/>
        <c:crosses val="autoZero"/>
        <c:crossBetween val="between"/>
      </c:valAx>
    </c:plotArea>
    <c:legend>
      <c:legendPos val="r"/>
      <c:layout>
        <c:manualLayout>
          <c:xMode val="edge"/>
          <c:yMode val="edge"/>
          <c:x val="0.36456430446194221"/>
          <c:y val="8.4048191892680077E-2"/>
          <c:w val="0.25765791776027996"/>
          <c:h val="0.12832490999546362"/>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728585063230733E-2"/>
          <c:y val="2.9459418972390648E-2"/>
          <c:w val="0.91745335242185622"/>
          <c:h val="0.6819386864168725"/>
        </c:manualLayout>
      </c:layout>
      <c:barChart>
        <c:barDir val="col"/>
        <c:grouping val="clustered"/>
        <c:varyColors val="0"/>
        <c:ser>
          <c:idx val="3"/>
          <c:order val="0"/>
          <c:tx>
            <c:strRef>
              <c:f>'Figure 7'!$E$2:$E$2</c:f>
              <c:strCache>
                <c:ptCount val="1"/>
                <c:pt idx="0">
                  <c:v>Rentrée 2015</c:v>
                </c:pt>
              </c:strCache>
            </c:strRef>
          </c:tx>
          <c:spPr>
            <a:solidFill>
              <a:schemeClr val="accent1">
                <a:lumMod val="60000"/>
                <a:lumOff val="40000"/>
              </a:schemeClr>
            </a:solidFill>
          </c:spPr>
          <c:invertIfNegative val="0"/>
          <c:cat>
            <c:strRef>
              <c:f>'Figure 7'!$A$3:$A$34</c:f>
              <c:strCache>
                <c:ptCount val="32"/>
                <c:pt idx="0">
                  <c:v>Créteil</c:v>
                </c:pt>
                <c:pt idx="1">
                  <c:v>Martinique</c:v>
                </c:pt>
                <c:pt idx="2">
                  <c:v>Guyane</c:v>
                </c:pt>
                <c:pt idx="3">
                  <c:v>Aix-Marseille</c:v>
                </c:pt>
                <c:pt idx="4">
                  <c:v>Rouen</c:v>
                </c:pt>
                <c:pt idx="5">
                  <c:v>Nice</c:v>
                </c:pt>
                <c:pt idx="6">
                  <c:v>Paris</c:v>
                </c:pt>
                <c:pt idx="7">
                  <c:v>Montpellier</c:v>
                </c:pt>
                <c:pt idx="8">
                  <c:v>Lyon</c:v>
                </c:pt>
                <c:pt idx="9">
                  <c:v>Versailles</c:v>
                </c:pt>
                <c:pt idx="10">
                  <c:v>Lille</c:v>
                </c:pt>
                <c:pt idx="11">
                  <c:v>La Réunion</c:v>
                </c:pt>
                <c:pt idx="12">
                  <c:v>Orléans-Tours</c:v>
                </c:pt>
                <c:pt idx="13">
                  <c:v>Clermont-Ferrand</c:v>
                </c:pt>
                <c:pt idx="14">
                  <c:v>France métro. + DOM</c:v>
                </c:pt>
                <c:pt idx="15">
                  <c:v>Mayotte</c:v>
                </c:pt>
                <c:pt idx="16">
                  <c:v>Strasbourg</c:v>
                </c:pt>
                <c:pt idx="17">
                  <c:v>Amiens</c:v>
                </c:pt>
                <c:pt idx="18">
                  <c:v>Grenoble</c:v>
                </c:pt>
                <c:pt idx="19">
                  <c:v>Reims</c:v>
                </c:pt>
                <c:pt idx="20">
                  <c:v>Nancy-Metz</c:v>
                </c:pt>
                <c:pt idx="21">
                  <c:v>Dijon</c:v>
                </c:pt>
                <c:pt idx="22">
                  <c:v>Poitiers</c:v>
                </c:pt>
                <c:pt idx="23">
                  <c:v>Caen</c:v>
                </c:pt>
                <c:pt idx="24">
                  <c:v>Nantes</c:v>
                </c:pt>
                <c:pt idx="25">
                  <c:v>Besançon</c:v>
                </c:pt>
                <c:pt idx="26">
                  <c:v>Bordeaux</c:v>
                </c:pt>
                <c:pt idx="27">
                  <c:v>Rennes</c:v>
                </c:pt>
                <c:pt idx="28">
                  <c:v>Guadeloupe</c:v>
                </c:pt>
                <c:pt idx="29">
                  <c:v>Toulouse</c:v>
                </c:pt>
                <c:pt idx="30">
                  <c:v>Corse</c:v>
                </c:pt>
                <c:pt idx="31">
                  <c:v>Limoges</c:v>
                </c:pt>
              </c:strCache>
            </c:strRef>
          </c:cat>
          <c:val>
            <c:numRef>
              <c:f>'Figure 7'!$E$3:$E$34</c:f>
              <c:numCache>
                <c:formatCode>0.0</c:formatCode>
                <c:ptCount val="32"/>
                <c:pt idx="0">
                  <c:v>9.2899999999999991</c:v>
                </c:pt>
                <c:pt idx="1">
                  <c:v>8.91</c:v>
                </c:pt>
                <c:pt idx="2">
                  <c:v>8.75</c:v>
                </c:pt>
                <c:pt idx="3">
                  <c:v>8.33</c:v>
                </c:pt>
                <c:pt idx="4">
                  <c:v>7.88</c:v>
                </c:pt>
                <c:pt idx="5">
                  <c:v>7.84</c:v>
                </c:pt>
                <c:pt idx="6">
                  <c:v>7.32</c:v>
                </c:pt>
                <c:pt idx="7">
                  <c:v>7.27</c:v>
                </c:pt>
                <c:pt idx="8">
                  <c:v>7.25</c:v>
                </c:pt>
                <c:pt idx="9">
                  <c:v>7.23</c:v>
                </c:pt>
                <c:pt idx="10">
                  <c:v>7</c:v>
                </c:pt>
                <c:pt idx="11">
                  <c:v>6.95</c:v>
                </c:pt>
                <c:pt idx="12">
                  <c:v>6.7</c:v>
                </c:pt>
                <c:pt idx="13">
                  <c:v>6.69</c:v>
                </c:pt>
                <c:pt idx="14">
                  <c:v>6.68</c:v>
                </c:pt>
                <c:pt idx="15">
                  <c:v>6.61</c:v>
                </c:pt>
                <c:pt idx="16">
                  <c:v>6.53</c:v>
                </c:pt>
                <c:pt idx="17">
                  <c:v>6.33</c:v>
                </c:pt>
                <c:pt idx="18">
                  <c:v>6.2</c:v>
                </c:pt>
                <c:pt idx="19">
                  <c:v>6.18</c:v>
                </c:pt>
                <c:pt idx="20">
                  <c:v>6.15</c:v>
                </c:pt>
                <c:pt idx="21">
                  <c:v>6.14</c:v>
                </c:pt>
                <c:pt idx="22">
                  <c:v>5.94</c:v>
                </c:pt>
                <c:pt idx="23">
                  <c:v>5.72</c:v>
                </c:pt>
                <c:pt idx="24">
                  <c:v>5.72</c:v>
                </c:pt>
                <c:pt idx="25">
                  <c:v>5.68</c:v>
                </c:pt>
                <c:pt idx="26">
                  <c:v>5.62</c:v>
                </c:pt>
                <c:pt idx="27">
                  <c:v>5.45</c:v>
                </c:pt>
                <c:pt idx="28">
                  <c:v>5.42</c:v>
                </c:pt>
                <c:pt idx="29">
                  <c:v>5.41</c:v>
                </c:pt>
                <c:pt idx="30">
                  <c:v>5.2</c:v>
                </c:pt>
                <c:pt idx="31">
                  <c:v>4.22</c:v>
                </c:pt>
              </c:numCache>
            </c:numRef>
          </c:val>
        </c:ser>
        <c:ser>
          <c:idx val="4"/>
          <c:order val="1"/>
          <c:tx>
            <c:strRef>
              <c:f>'Figure 7'!$F$2:$F$2</c:f>
              <c:strCache>
                <c:ptCount val="1"/>
                <c:pt idx="0">
                  <c:v>Rentrée 2016</c:v>
                </c:pt>
              </c:strCache>
            </c:strRef>
          </c:tx>
          <c:spPr>
            <a:solidFill>
              <a:srgbClr val="CC0099"/>
            </a:solidFill>
          </c:spPr>
          <c:invertIfNegative val="0"/>
          <c:cat>
            <c:strRef>
              <c:f>'Figure 7'!$A$3:$A$34</c:f>
              <c:strCache>
                <c:ptCount val="32"/>
                <c:pt idx="0">
                  <c:v>Créteil</c:v>
                </c:pt>
                <c:pt idx="1">
                  <c:v>Martinique</c:v>
                </c:pt>
                <c:pt idx="2">
                  <c:v>Guyane</c:v>
                </c:pt>
                <c:pt idx="3">
                  <c:v>Aix-Marseille</c:v>
                </c:pt>
                <c:pt idx="4">
                  <c:v>Rouen</c:v>
                </c:pt>
                <c:pt idx="5">
                  <c:v>Nice</c:v>
                </c:pt>
                <c:pt idx="6">
                  <c:v>Paris</c:v>
                </c:pt>
                <c:pt idx="7">
                  <c:v>Montpellier</c:v>
                </c:pt>
                <c:pt idx="8">
                  <c:v>Lyon</c:v>
                </c:pt>
                <c:pt idx="9">
                  <c:v>Versailles</c:v>
                </c:pt>
                <c:pt idx="10">
                  <c:v>Lille</c:v>
                </c:pt>
                <c:pt idx="11">
                  <c:v>La Réunion</c:v>
                </c:pt>
                <c:pt idx="12">
                  <c:v>Orléans-Tours</c:v>
                </c:pt>
                <c:pt idx="13">
                  <c:v>Clermont-Ferrand</c:v>
                </c:pt>
                <c:pt idx="14">
                  <c:v>France métro. + DOM</c:v>
                </c:pt>
                <c:pt idx="15">
                  <c:v>Mayotte</c:v>
                </c:pt>
                <c:pt idx="16">
                  <c:v>Strasbourg</c:v>
                </c:pt>
                <c:pt idx="17">
                  <c:v>Amiens</c:v>
                </c:pt>
                <c:pt idx="18">
                  <c:v>Grenoble</c:v>
                </c:pt>
                <c:pt idx="19">
                  <c:v>Reims</c:v>
                </c:pt>
                <c:pt idx="20">
                  <c:v>Nancy-Metz</c:v>
                </c:pt>
                <c:pt idx="21">
                  <c:v>Dijon</c:v>
                </c:pt>
                <c:pt idx="22">
                  <c:v>Poitiers</c:v>
                </c:pt>
                <c:pt idx="23">
                  <c:v>Caen</c:v>
                </c:pt>
                <c:pt idx="24">
                  <c:v>Nantes</c:v>
                </c:pt>
                <c:pt idx="25">
                  <c:v>Besançon</c:v>
                </c:pt>
                <c:pt idx="26">
                  <c:v>Bordeaux</c:v>
                </c:pt>
                <c:pt idx="27">
                  <c:v>Rennes</c:v>
                </c:pt>
                <c:pt idx="28">
                  <c:v>Guadeloupe</c:v>
                </c:pt>
                <c:pt idx="29">
                  <c:v>Toulouse</c:v>
                </c:pt>
                <c:pt idx="30">
                  <c:v>Corse</c:v>
                </c:pt>
                <c:pt idx="31">
                  <c:v>Limoges</c:v>
                </c:pt>
              </c:strCache>
            </c:strRef>
          </c:cat>
          <c:val>
            <c:numRef>
              <c:f>'Figure 7'!$F$3:$F$34</c:f>
              <c:numCache>
                <c:formatCode>0.0</c:formatCode>
                <c:ptCount val="32"/>
                <c:pt idx="0">
                  <c:v>5.16</c:v>
                </c:pt>
                <c:pt idx="1">
                  <c:v>4.29</c:v>
                </c:pt>
                <c:pt idx="2">
                  <c:v>6.28</c:v>
                </c:pt>
                <c:pt idx="3">
                  <c:v>6.19</c:v>
                </c:pt>
                <c:pt idx="4">
                  <c:v>4.68</c:v>
                </c:pt>
                <c:pt idx="5">
                  <c:v>5.12</c:v>
                </c:pt>
                <c:pt idx="6">
                  <c:v>5.91</c:v>
                </c:pt>
                <c:pt idx="7">
                  <c:v>4.0999999999999996</c:v>
                </c:pt>
                <c:pt idx="8">
                  <c:v>5.05</c:v>
                </c:pt>
                <c:pt idx="9">
                  <c:v>3.96</c:v>
                </c:pt>
                <c:pt idx="10">
                  <c:v>3.95</c:v>
                </c:pt>
                <c:pt idx="11">
                  <c:v>4.1500000000000004</c:v>
                </c:pt>
                <c:pt idx="12">
                  <c:v>5.18</c:v>
                </c:pt>
                <c:pt idx="13">
                  <c:v>4.46</c:v>
                </c:pt>
                <c:pt idx="14">
                  <c:v>4.32</c:v>
                </c:pt>
                <c:pt idx="15">
                  <c:v>4.09</c:v>
                </c:pt>
                <c:pt idx="16">
                  <c:v>4.9800000000000004</c:v>
                </c:pt>
                <c:pt idx="17">
                  <c:v>4.21</c:v>
                </c:pt>
                <c:pt idx="18">
                  <c:v>3.75</c:v>
                </c:pt>
                <c:pt idx="19">
                  <c:v>4.57</c:v>
                </c:pt>
                <c:pt idx="20">
                  <c:v>4.62</c:v>
                </c:pt>
                <c:pt idx="21">
                  <c:v>4.95</c:v>
                </c:pt>
                <c:pt idx="22">
                  <c:v>3.99</c:v>
                </c:pt>
                <c:pt idx="23">
                  <c:v>3.76</c:v>
                </c:pt>
                <c:pt idx="24">
                  <c:v>3.1</c:v>
                </c:pt>
                <c:pt idx="25">
                  <c:v>2.92</c:v>
                </c:pt>
                <c:pt idx="26">
                  <c:v>4.09</c:v>
                </c:pt>
                <c:pt idx="27">
                  <c:v>3.94</c:v>
                </c:pt>
                <c:pt idx="28">
                  <c:v>3.21</c:v>
                </c:pt>
                <c:pt idx="29">
                  <c:v>4.29</c:v>
                </c:pt>
                <c:pt idx="30">
                  <c:v>2.79</c:v>
                </c:pt>
                <c:pt idx="31">
                  <c:v>2.78</c:v>
                </c:pt>
              </c:numCache>
            </c:numRef>
          </c:val>
        </c:ser>
        <c:dLbls>
          <c:showLegendKey val="0"/>
          <c:showVal val="0"/>
          <c:showCatName val="0"/>
          <c:showSerName val="0"/>
          <c:showPercent val="0"/>
          <c:showBubbleSize val="0"/>
        </c:dLbls>
        <c:gapWidth val="150"/>
        <c:axId val="94826880"/>
        <c:axId val="94828416"/>
      </c:barChart>
      <c:catAx>
        <c:axId val="94826880"/>
        <c:scaling>
          <c:orientation val="minMax"/>
        </c:scaling>
        <c:delete val="0"/>
        <c:axPos val="b"/>
        <c:majorTickMark val="out"/>
        <c:minorTickMark val="none"/>
        <c:tickLblPos val="nextTo"/>
        <c:crossAx val="94828416"/>
        <c:crosses val="autoZero"/>
        <c:auto val="1"/>
        <c:lblAlgn val="ctr"/>
        <c:lblOffset val="100"/>
        <c:noMultiLvlLbl val="0"/>
      </c:catAx>
      <c:valAx>
        <c:axId val="94828416"/>
        <c:scaling>
          <c:orientation val="minMax"/>
        </c:scaling>
        <c:delete val="0"/>
        <c:axPos val="l"/>
        <c:majorGridlines>
          <c:spPr>
            <a:ln>
              <a:solidFill>
                <a:schemeClr val="bg1">
                  <a:lumMod val="75000"/>
                </a:schemeClr>
              </a:solidFill>
            </a:ln>
          </c:spPr>
        </c:majorGridlines>
        <c:numFmt formatCode="0.0" sourceLinked="1"/>
        <c:majorTickMark val="out"/>
        <c:minorTickMark val="none"/>
        <c:tickLblPos val="nextTo"/>
        <c:crossAx val="94826880"/>
        <c:crosses val="autoZero"/>
        <c:crossBetween val="between"/>
      </c:valAx>
    </c:plotArea>
    <c:legend>
      <c:legendPos val="r"/>
      <c:layout>
        <c:manualLayout>
          <c:xMode val="edge"/>
          <c:yMode val="edge"/>
          <c:x val="0.38484860415175376"/>
          <c:y val="8.2682736722799313E-2"/>
          <c:w val="0.20757563827248868"/>
          <c:h val="9.596238273593892E-2"/>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13</xdr:col>
      <xdr:colOff>38099</xdr:colOff>
      <xdr:row>2</xdr:row>
      <xdr:rowOff>23811</xdr:rowOff>
    </xdr:from>
    <xdr:to>
      <xdr:col>22</xdr:col>
      <xdr:colOff>424962</xdr:colOff>
      <xdr:row>26</xdr:row>
      <xdr:rowOff>19050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23811</xdr:rowOff>
    </xdr:from>
    <xdr:to>
      <xdr:col>7</xdr:col>
      <xdr:colOff>219075</xdr:colOff>
      <xdr:row>26</xdr:row>
      <xdr:rowOff>66674</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47625</xdr:colOff>
      <xdr:row>4</xdr:row>
      <xdr:rowOff>33336</xdr:rowOff>
    </xdr:from>
    <xdr:to>
      <xdr:col>17</xdr:col>
      <xdr:colOff>657225</xdr:colOff>
      <xdr:row>28</xdr:row>
      <xdr:rowOff>161924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Normal="100" workbookViewId="0">
      <selection activeCell="A34" sqref="A34:J34"/>
    </sheetView>
  </sheetViews>
  <sheetFormatPr baseColWidth="10" defaultRowHeight="11.25" x14ac:dyDescent="0.2"/>
  <cols>
    <col min="1" max="1" width="21.28515625" style="2" customWidth="1"/>
    <col min="2" max="10" width="10.42578125" style="2" customWidth="1"/>
    <col min="11" max="11" width="1.7109375" style="2" customWidth="1"/>
    <col min="12" max="15" width="14" style="36" customWidth="1"/>
    <col min="16" max="16384" width="11.42578125" style="2"/>
  </cols>
  <sheetData>
    <row r="1" spans="1:15" ht="12" thickBot="1" x14ac:dyDescent="0.25">
      <c r="A1" s="126" t="s">
        <v>41</v>
      </c>
      <c r="B1" s="127"/>
      <c r="C1" s="127"/>
      <c r="D1" s="127"/>
      <c r="E1" s="127"/>
      <c r="F1" s="127"/>
      <c r="G1" s="127"/>
      <c r="H1" s="127"/>
      <c r="I1" s="127"/>
      <c r="J1" s="127"/>
      <c r="L1" s="40" t="s">
        <v>55</v>
      </c>
    </row>
    <row r="2" spans="1:15" ht="12" thickTop="1" x14ac:dyDescent="0.2">
      <c r="A2" s="137"/>
      <c r="B2" s="128" t="s">
        <v>16</v>
      </c>
      <c r="C2" s="128"/>
      <c r="D2" s="129"/>
      <c r="E2" s="130" t="s">
        <v>17</v>
      </c>
      <c r="F2" s="128"/>
      <c r="G2" s="131"/>
      <c r="H2" s="132" t="s">
        <v>0</v>
      </c>
      <c r="I2" s="128"/>
      <c r="J2" s="128"/>
      <c r="L2" s="140" t="s">
        <v>36</v>
      </c>
      <c r="M2" s="140" t="s">
        <v>37</v>
      </c>
      <c r="N2" s="140" t="s">
        <v>38</v>
      </c>
      <c r="O2" s="140" t="s">
        <v>54</v>
      </c>
    </row>
    <row r="3" spans="1:15" ht="21" customHeight="1" x14ac:dyDescent="0.2">
      <c r="A3" s="138"/>
      <c r="B3" s="3" t="s">
        <v>1</v>
      </c>
      <c r="C3" s="3" t="s">
        <v>12</v>
      </c>
      <c r="D3" s="13" t="s">
        <v>15</v>
      </c>
      <c r="E3" s="23" t="s">
        <v>1</v>
      </c>
      <c r="F3" s="3" t="s">
        <v>12</v>
      </c>
      <c r="G3" s="24" t="s">
        <v>15</v>
      </c>
      <c r="H3" s="19" t="s">
        <v>1</v>
      </c>
      <c r="I3" s="3" t="s">
        <v>12</v>
      </c>
      <c r="J3" s="3" t="s">
        <v>15</v>
      </c>
      <c r="L3" s="141"/>
      <c r="M3" s="141"/>
      <c r="N3" s="141"/>
      <c r="O3" s="141"/>
    </row>
    <row r="4" spans="1:15" x14ac:dyDescent="0.2">
      <c r="A4" s="5" t="s">
        <v>2</v>
      </c>
      <c r="B4" s="6">
        <v>627707</v>
      </c>
      <c r="C4" s="6">
        <v>630345</v>
      </c>
      <c r="D4" s="14">
        <f>C4-B4</f>
        <v>2638</v>
      </c>
      <c r="E4" s="25">
        <v>176860</v>
      </c>
      <c r="F4" s="6">
        <v>179458</v>
      </c>
      <c r="G4" s="26">
        <f>F4-E4</f>
        <v>2598</v>
      </c>
      <c r="H4" s="20">
        <f>B4+E4</f>
        <v>804567</v>
      </c>
      <c r="I4" s="6">
        <f>C4+F4</f>
        <v>809803</v>
      </c>
      <c r="J4" s="6">
        <f>I4-H4</f>
        <v>5236</v>
      </c>
      <c r="L4" s="37">
        <f>E4/H4</f>
        <v>0.2198201019927489</v>
      </c>
      <c r="M4" s="37">
        <f>F4/I4</f>
        <v>0.22160698342683344</v>
      </c>
      <c r="N4" s="37">
        <f>D4/B4</f>
        <v>4.2025977088036301E-3</v>
      </c>
      <c r="O4" s="37">
        <f>G4/E4</f>
        <v>1.4689584982472012E-2</v>
      </c>
    </row>
    <row r="5" spans="1:15" x14ac:dyDescent="0.2">
      <c r="A5" s="7" t="s">
        <v>3</v>
      </c>
      <c r="B5" s="8">
        <v>620177</v>
      </c>
      <c r="C5" s="8">
        <v>622943</v>
      </c>
      <c r="D5" s="15">
        <f t="shared" ref="D5:D31" si="0">C5-B5</f>
        <v>2766</v>
      </c>
      <c r="E5" s="27">
        <v>172667</v>
      </c>
      <c r="F5" s="8">
        <v>176329</v>
      </c>
      <c r="G5" s="28">
        <f t="shared" ref="G5:G31" si="1">F5-E5</f>
        <v>3662</v>
      </c>
      <c r="H5" s="21">
        <f t="shared" ref="H5:I31" si="2">B5+E5</f>
        <v>792844</v>
      </c>
      <c r="I5" s="8">
        <f t="shared" si="2"/>
        <v>799272</v>
      </c>
      <c r="J5" s="8">
        <f t="shared" ref="J5:J31" si="3">I5-H5</f>
        <v>6428</v>
      </c>
      <c r="L5" s="37">
        <f t="shared" ref="L5:M29" si="4">E5/H5</f>
        <v>0.21778180827502006</v>
      </c>
      <c r="M5" s="37">
        <f t="shared" si="4"/>
        <v>0.22061200692630292</v>
      </c>
      <c r="N5" s="37">
        <f t="shared" ref="N5:N31" si="5">D5/B5</f>
        <v>4.4600170596458752E-3</v>
      </c>
      <c r="O5" s="37">
        <f t="shared" ref="O5:O31" si="6">G5/E5</f>
        <v>2.1208453265534236E-2</v>
      </c>
    </row>
    <row r="6" spans="1:15" x14ac:dyDescent="0.2">
      <c r="A6" s="7" t="s">
        <v>4</v>
      </c>
      <c r="B6" s="8">
        <v>620850</v>
      </c>
      <c r="C6" s="8">
        <v>615591</v>
      </c>
      <c r="D6" s="15">
        <f t="shared" si="0"/>
        <v>-5259</v>
      </c>
      <c r="E6" s="27">
        <v>171810</v>
      </c>
      <c r="F6" s="8">
        <v>171953</v>
      </c>
      <c r="G6" s="28">
        <f t="shared" si="1"/>
        <v>143</v>
      </c>
      <c r="H6" s="21">
        <f t="shared" si="2"/>
        <v>792660</v>
      </c>
      <c r="I6" s="8">
        <f t="shared" si="2"/>
        <v>787544</v>
      </c>
      <c r="J6" s="8">
        <f t="shared" si="3"/>
        <v>-5116</v>
      </c>
      <c r="L6" s="37">
        <f t="shared" si="4"/>
        <v>0.21675119218832792</v>
      </c>
      <c r="M6" s="37">
        <f t="shared" si="4"/>
        <v>0.2183408165131091</v>
      </c>
      <c r="N6" s="37">
        <f t="shared" si="5"/>
        <v>-8.4706450833534671E-3</v>
      </c>
      <c r="O6" s="37">
        <f t="shared" si="6"/>
        <v>8.3231476631162333E-4</v>
      </c>
    </row>
    <row r="7" spans="1:15" x14ac:dyDescent="0.2">
      <c r="A7" s="7" t="s">
        <v>5</v>
      </c>
      <c r="B7" s="8">
        <v>634830</v>
      </c>
      <c r="C7" s="8">
        <v>625432</v>
      </c>
      <c r="D7" s="15">
        <f t="shared" si="0"/>
        <v>-9398</v>
      </c>
      <c r="E7" s="27">
        <v>174357</v>
      </c>
      <c r="F7" s="8">
        <v>174265</v>
      </c>
      <c r="G7" s="29">
        <f t="shared" si="1"/>
        <v>-92</v>
      </c>
      <c r="H7" s="21">
        <f t="shared" si="2"/>
        <v>809187</v>
      </c>
      <c r="I7" s="8">
        <f t="shared" si="2"/>
        <v>799697</v>
      </c>
      <c r="J7" s="8">
        <f t="shared" si="3"/>
        <v>-9490</v>
      </c>
      <c r="L7" s="37">
        <f t="shared" si="4"/>
        <v>0.21547182542477819</v>
      </c>
      <c r="M7" s="37">
        <f t="shared" si="4"/>
        <v>0.21791378484601043</v>
      </c>
      <c r="N7" s="37">
        <f t="shared" si="5"/>
        <v>-1.4803963265756186E-2</v>
      </c>
      <c r="O7" s="37">
        <f t="shared" si="6"/>
        <v>-5.2765303371817593E-4</v>
      </c>
    </row>
    <row r="8" spans="1:15" x14ac:dyDescent="0.2">
      <c r="A8" s="41" t="s">
        <v>59</v>
      </c>
      <c r="B8" s="42">
        <f>SUM(B4:B7)</f>
        <v>2503564</v>
      </c>
      <c r="C8" s="42">
        <f>SUM(C4:C7)</f>
        <v>2494311</v>
      </c>
      <c r="D8" s="43">
        <f t="shared" si="0"/>
        <v>-9253</v>
      </c>
      <c r="E8" s="44">
        <f t="shared" ref="E8:F8" si="7">SUM(E4:E7)</f>
        <v>695694</v>
      </c>
      <c r="F8" s="42">
        <f t="shared" si="7"/>
        <v>702005</v>
      </c>
      <c r="G8" s="45">
        <f t="shared" si="1"/>
        <v>6311</v>
      </c>
      <c r="H8" s="46">
        <f t="shared" si="2"/>
        <v>3199258</v>
      </c>
      <c r="I8" s="42">
        <f t="shared" si="2"/>
        <v>3196316</v>
      </c>
      <c r="J8" s="42">
        <f t="shared" si="3"/>
        <v>-2942</v>
      </c>
      <c r="L8" s="37">
        <f t="shared" si="4"/>
        <v>0.21745479733113116</v>
      </c>
      <c r="M8" s="37">
        <f t="shared" si="4"/>
        <v>0.21962941085925172</v>
      </c>
      <c r="N8" s="37">
        <f t="shared" si="5"/>
        <v>-3.6959310806514234E-3</v>
      </c>
      <c r="O8" s="37">
        <f t="shared" si="6"/>
        <v>9.0715170750358641E-3</v>
      </c>
    </row>
    <row r="9" spans="1:15" x14ac:dyDescent="0.2">
      <c r="A9" s="7" t="s">
        <v>6</v>
      </c>
      <c r="B9" s="8">
        <v>752</v>
      </c>
      <c r="C9" s="9">
        <f>568+27</f>
        <v>595</v>
      </c>
      <c r="D9" s="17">
        <f t="shared" si="0"/>
        <v>-157</v>
      </c>
      <c r="E9" s="32">
        <v>339</v>
      </c>
      <c r="F9" s="9">
        <f>219+71</f>
        <v>290</v>
      </c>
      <c r="G9" s="29">
        <f t="shared" si="1"/>
        <v>-49</v>
      </c>
      <c r="H9" s="21">
        <f t="shared" si="2"/>
        <v>1091</v>
      </c>
      <c r="I9" s="9">
        <f t="shared" si="2"/>
        <v>885</v>
      </c>
      <c r="J9" s="9">
        <f t="shared" si="3"/>
        <v>-206</v>
      </c>
      <c r="L9" s="37">
        <f t="shared" si="4"/>
        <v>0.31072410632447295</v>
      </c>
      <c r="M9" s="37">
        <f t="shared" si="4"/>
        <v>0.32768361581920902</v>
      </c>
      <c r="N9" s="37">
        <f t="shared" si="5"/>
        <v>-0.20877659574468085</v>
      </c>
      <c r="O9" s="37">
        <f t="shared" si="6"/>
        <v>-0.14454277286135694</v>
      </c>
    </row>
    <row r="10" spans="1:15" x14ac:dyDescent="0.2">
      <c r="A10" s="7" t="s">
        <v>7</v>
      </c>
      <c r="B10" s="8">
        <v>26414</v>
      </c>
      <c r="C10" s="8">
        <v>28353</v>
      </c>
      <c r="D10" s="15">
        <f t="shared" si="0"/>
        <v>1939</v>
      </c>
      <c r="E10" s="27">
        <v>3003</v>
      </c>
      <c r="F10" s="8">
        <f>709759-706620</f>
        <v>3139</v>
      </c>
      <c r="G10" s="29">
        <f t="shared" si="1"/>
        <v>136</v>
      </c>
      <c r="H10" s="21">
        <f t="shared" si="2"/>
        <v>29417</v>
      </c>
      <c r="I10" s="8">
        <f t="shared" si="2"/>
        <v>31492</v>
      </c>
      <c r="J10" s="8">
        <f t="shared" si="3"/>
        <v>2075</v>
      </c>
      <c r="L10" s="37">
        <f t="shared" si="4"/>
        <v>0.10208382907842405</v>
      </c>
      <c r="M10" s="37">
        <f t="shared" si="4"/>
        <v>9.9676108217960122E-2</v>
      </c>
      <c r="N10" s="37">
        <f t="shared" si="5"/>
        <v>7.3408041190277884E-2</v>
      </c>
      <c r="O10" s="37">
        <f t="shared" si="6"/>
        <v>4.5288045288045288E-2</v>
      </c>
    </row>
    <row r="11" spans="1:15" x14ac:dyDescent="0.2">
      <c r="A11" s="7" t="s">
        <v>21</v>
      </c>
      <c r="B11" s="8">
        <f>SUM(B8:B10)</f>
        <v>2530730</v>
      </c>
      <c r="C11" s="8">
        <f>SUM(C8:C10)</f>
        <v>2523259</v>
      </c>
      <c r="D11" s="15">
        <f t="shared" si="0"/>
        <v>-7471</v>
      </c>
      <c r="E11" s="27">
        <f t="shared" ref="E11:F11" si="8">SUM(E8:E10)</f>
        <v>699036</v>
      </c>
      <c r="F11" s="8">
        <f t="shared" si="8"/>
        <v>705434</v>
      </c>
      <c r="G11" s="28">
        <f t="shared" si="1"/>
        <v>6398</v>
      </c>
      <c r="H11" s="21">
        <f t="shared" si="2"/>
        <v>3229766</v>
      </c>
      <c r="I11" s="8">
        <f t="shared" si="2"/>
        <v>3228693</v>
      </c>
      <c r="J11" s="8">
        <f t="shared" si="3"/>
        <v>-1073</v>
      </c>
      <c r="L11" s="37">
        <f t="shared" si="4"/>
        <v>0.21643549408842622</v>
      </c>
      <c r="M11" s="37">
        <f t="shared" si="4"/>
        <v>0.21848902946176674</v>
      </c>
      <c r="N11" s="37">
        <f t="shared" si="5"/>
        <v>-2.952112631533194E-3</v>
      </c>
      <c r="O11" s="37">
        <f t="shared" si="6"/>
        <v>9.1526044438340805E-3</v>
      </c>
    </row>
    <row r="12" spans="1:15" x14ac:dyDescent="0.2">
      <c r="A12" s="7" t="s">
        <v>42</v>
      </c>
      <c r="B12" s="8">
        <v>84423</v>
      </c>
      <c r="C12" s="114">
        <v>81989</v>
      </c>
      <c r="D12" s="15">
        <f t="shared" si="0"/>
        <v>-2434</v>
      </c>
      <c r="E12" s="27">
        <v>4359</v>
      </c>
      <c r="F12" s="114">
        <v>4325</v>
      </c>
      <c r="G12" s="29">
        <f t="shared" si="1"/>
        <v>-34</v>
      </c>
      <c r="H12" s="21">
        <f t="shared" si="2"/>
        <v>88782</v>
      </c>
      <c r="I12" s="114">
        <f t="shared" si="2"/>
        <v>86314</v>
      </c>
      <c r="J12" s="8">
        <f t="shared" si="3"/>
        <v>-2468</v>
      </c>
      <c r="L12" s="37">
        <f t="shared" si="4"/>
        <v>4.9097790092586337E-2</v>
      </c>
      <c r="M12" s="37">
        <f t="shared" si="4"/>
        <v>5.0107746136200386E-2</v>
      </c>
      <c r="N12" s="37">
        <f t="shared" si="5"/>
        <v>-2.8831005768570176E-2</v>
      </c>
      <c r="O12" s="37">
        <f t="shared" si="6"/>
        <v>-7.7999541179169535E-3</v>
      </c>
    </row>
    <row r="13" spans="1:15" ht="22.5" x14ac:dyDescent="0.2">
      <c r="A13" s="41" t="s">
        <v>20</v>
      </c>
      <c r="B13" s="42">
        <f>SUM(B11:B12)</f>
        <v>2615153</v>
      </c>
      <c r="C13" s="42">
        <f>SUM(C11:C12)</f>
        <v>2605248</v>
      </c>
      <c r="D13" s="43">
        <f t="shared" si="0"/>
        <v>-9905</v>
      </c>
      <c r="E13" s="44">
        <f t="shared" ref="E13:F13" si="9">SUM(E11:E12)</f>
        <v>703395</v>
      </c>
      <c r="F13" s="42">
        <f t="shared" si="9"/>
        <v>709759</v>
      </c>
      <c r="G13" s="45">
        <f t="shared" si="1"/>
        <v>6364</v>
      </c>
      <c r="H13" s="46">
        <f t="shared" si="2"/>
        <v>3318548</v>
      </c>
      <c r="I13" s="42">
        <f t="shared" si="2"/>
        <v>3315007</v>
      </c>
      <c r="J13" s="42">
        <f t="shared" si="3"/>
        <v>-3541</v>
      </c>
      <c r="L13" s="37">
        <f t="shared" si="4"/>
        <v>0.21195866384937026</v>
      </c>
      <c r="M13" s="37">
        <f t="shared" si="4"/>
        <v>0.21410482692796728</v>
      </c>
      <c r="N13" s="37">
        <f t="shared" si="5"/>
        <v>-3.7875413025547644E-3</v>
      </c>
      <c r="O13" s="37">
        <f t="shared" si="6"/>
        <v>9.0475479638041211E-3</v>
      </c>
    </row>
    <row r="14" spans="1:15" x14ac:dyDescent="0.2">
      <c r="A14" s="7" t="s">
        <v>43</v>
      </c>
      <c r="B14" s="8">
        <v>49452</v>
      </c>
      <c r="C14" s="8">
        <v>48814</v>
      </c>
      <c r="D14" s="17">
        <f t="shared" si="0"/>
        <v>-638</v>
      </c>
      <c r="E14" s="27">
        <v>10761</v>
      </c>
      <c r="F14" s="8">
        <v>10388</v>
      </c>
      <c r="G14" s="29">
        <f t="shared" si="1"/>
        <v>-373</v>
      </c>
      <c r="H14" s="21">
        <f t="shared" si="2"/>
        <v>60213</v>
      </c>
      <c r="I14" s="8">
        <f t="shared" si="2"/>
        <v>59202</v>
      </c>
      <c r="J14" s="8">
        <f t="shared" si="3"/>
        <v>-1011</v>
      </c>
      <c r="L14" s="37">
        <f t="shared" si="4"/>
        <v>0.17871555976284192</v>
      </c>
      <c r="M14" s="37">
        <f t="shared" si="4"/>
        <v>0.17546704503226243</v>
      </c>
      <c r="N14" s="37">
        <f t="shared" si="5"/>
        <v>-1.2901399336730566E-2</v>
      </c>
      <c r="O14" s="37">
        <f t="shared" si="6"/>
        <v>-3.4662206114673355E-2</v>
      </c>
    </row>
    <row r="15" spans="1:15" x14ac:dyDescent="0.2">
      <c r="A15" s="7" t="s">
        <v>44</v>
      </c>
      <c r="B15" s="8">
        <v>42256</v>
      </c>
      <c r="C15" s="8">
        <f>41970</f>
        <v>41970</v>
      </c>
      <c r="D15" s="17">
        <f t="shared" si="0"/>
        <v>-286</v>
      </c>
      <c r="E15" s="27">
        <v>9902</v>
      </c>
      <c r="F15" s="8">
        <v>9520</v>
      </c>
      <c r="G15" s="29">
        <f t="shared" si="1"/>
        <v>-382</v>
      </c>
      <c r="H15" s="21">
        <f t="shared" si="2"/>
        <v>52158</v>
      </c>
      <c r="I15" s="8">
        <f t="shared" si="2"/>
        <v>51490</v>
      </c>
      <c r="J15" s="9">
        <f t="shared" si="3"/>
        <v>-668</v>
      </c>
      <c r="L15" s="37">
        <f t="shared" si="4"/>
        <v>0.18984623643544615</v>
      </c>
      <c r="M15" s="37">
        <f t="shared" si="4"/>
        <v>0.18489026995533114</v>
      </c>
      <c r="N15" s="37">
        <f t="shared" si="5"/>
        <v>-6.7682695948504358E-3</v>
      </c>
      <c r="O15" s="37">
        <f t="shared" si="6"/>
        <v>-3.8578065037366188E-2</v>
      </c>
    </row>
    <row r="16" spans="1:15" x14ac:dyDescent="0.2">
      <c r="A16" s="10" t="s">
        <v>45</v>
      </c>
      <c r="B16" s="11">
        <f>SUM(B14:B15)</f>
        <v>91708</v>
      </c>
      <c r="C16" s="11">
        <f>SUM(C14:C15)</f>
        <v>90784</v>
      </c>
      <c r="D16" s="18">
        <f t="shared" si="0"/>
        <v>-924</v>
      </c>
      <c r="E16" s="30">
        <f t="shared" ref="E16:F16" si="10">SUM(E14:E15)</f>
        <v>20663</v>
      </c>
      <c r="F16" s="11">
        <f t="shared" si="10"/>
        <v>19908</v>
      </c>
      <c r="G16" s="31">
        <f t="shared" si="1"/>
        <v>-755</v>
      </c>
      <c r="H16" s="22">
        <f t="shared" si="2"/>
        <v>112371</v>
      </c>
      <c r="I16" s="11">
        <f t="shared" si="2"/>
        <v>110692</v>
      </c>
      <c r="J16" s="11">
        <f t="shared" si="3"/>
        <v>-1679</v>
      </c>
      <c r="L16" s="37">
        <f t="shared" si="4"/>
        <v>0.18388196242802859</v>
      </c>
      <c r="M16" s="37">
        <f t="shared" si="4"/>
        <v>0.17985039569255232</v>
      </c>
      <c r="N16" s="37">
        <f t="shared" si="5"/>
        <v>-1.0075456884895539E-2</v>
      </c>
      <c r="O16" s="37">
        <f t="shared" si="6"/>
        <v>-3.6538740744325608E-2</v>
      </c>
    </row>
    <row r="17" spans="1:15" x14ac:dyDescent="0.2">
      <c r="A17" s="10" t="s">
        <v>46</v>
      </c>
      <c r="B17" s="11">
        <v>2040</v>
      </c>
      <c r="C17" s="11">
        <v>2136</v>
      </c>
      <c r="D17" s="18">
        <f t="shared" si="0"/>
        <v>96</v>
      </c>
      <c r="E17" s="33">
        <v>422</v>
      </c>
      <c r="F17" s="11">
        <f>229+203</f>
        <v>432</v>
      </c>
      <c r="G17" s="34">
        <f t="shared" si="1"/>
        <v>10</v>
      </c>
      <c r="H17" s="22">
        <f t="shared" si="2"/>
        <v>2462</v>
      </c>
      <c r="I17" s="11">
        <f t="shared" si="2"/>
        <v>2568</v>
      </c>
      <c r="J17" s="12">
        <f t="shared" si="3"/>
        <v>106</v>
      </c>
      <c r="L17" s="37">
        <f t="shared" si="4"/>
        <v>0.17140536149471974</v>
      </c>
      <c r="M17" s="37">
        <f t="shared" si="4"/>
        <v>0.16822429906542055</v>
      </c>
      <c r="N17" s="37">
        <f t="shared" si="5"/>
        <v>4.7058823529411764E-2</v>
      </c>
      <c r="O17" s="37">
        <f t="shared" si="6"/>
        <v>2.3696682464454975E-2</v>
      </c>
    </row>
    <row r="18" spans="1:15" x14ac:dyDescent="0.2">
      <c r="A18" s="7" t="s">
        <v>47</v>
      </c>
      <c r="B18" s="8">
        <v>147248</v>
      </c>
      <c r="C18" s="8">
        <v>145822</v>
      </c>
      <c r="D18" s="17">
        <f t="shared" si="0"/>
        <v>-1426</v>
      </c>
      <c r="E18" s="27">
        <v>38393</v>
      </c>
      <c r="F18" s="8">
        <v>37192</v>
      </c>
      <c r="G18" s="29">
        <f t="shared" si="1"/>
        <v>-1201</v>
      </c>
      <c r="H18" s="21">
        <f t="shared" si="2"/>
        <v>185641</v>
      </c>
      <c r="I18" s="8">
        <f t="shared" si="2"/>
        <v>183014</v>
      </c>
      <c r="J18" s="8">
        <f t="shared" si="3"/>
        <v>-2627</v>
      </c>
      <c r="L18" s="37">
        <f t="shared" si="4"/>
        <v>0.20681315011231355</v>
      </c>
      <c r="M18" s="37">
        <f t="shared" si="4"/>
        <v>0.20321942583627481</v>
      </c>
      <c r="N18" s="37">
        <f t="shared" si="5"/>
        <v>-9.6843420623709663E-3</v>
      </c>
      <c r="O18" s="37">
        <f t="shared" si="6"/>
        <v>-3.1281744067929051E-2</v>
      </c>
    </row>
    <row r="19" spans="1:15" x14ac:dyDescent="0.2">
      <c r="A19" s="7" t="s">
        <v>48</v>
      </c>
      <c r="B19" s="8">
        <v>142690</v>
      </c>
      <c r="C19" s="8">
        <v>143832</v>
      </c>
      <c r="D19" s="15">
        <f t="shared" si="0"/>
        <v>1142</v>
      </c>
      <c r="E19" s="27">
        <v>38482</v>
      </c>
      <c r="F19" s="8">
        <v>37989</v>
      </c>
      <c r="G19" s="29">
        <f t="shared" si="1"/>
        <v>-493</v>
      </c>
      <c r="H19" s="21">
        <f t="shared" si="2"/>
        <v>181172</v>
      </c>
      <c r="I19" s="8">
        <f t="shared" si="2"/>
        <v>181821</v>
      </c>
      <c r="J19" s="8">
        <f t="shared" si="3"/>
        <v>649</v>
      </c>
      <c r="L19" s="37">
        <f t="shared" si="4"/>
        <v>0.21240589053496126</v>
      </c>
      <c r="M19" s="37">
        <f t="shared" si="4"/>
        <v>0.20893626148794694</v>
      </c>
      <c r="N19" s="37">
        <f t="shared" si="5"/>
        <v>8.0033639358048914E-3</v>
      </c>
      <c r="O19" s="37">
        <f t="shared" si="6"/>
        <v>-1.2811184449872668E-2</v>
      </c>
    </row>
    <row r="20" spans="1:15" x14ac:dyDescent="0.2">
      <c r="A20" s="7" t="s">
        <v>131</v>
      </c>
      <c r="B20" s="8">
        <v>133073</v>
      </c>
      <c r="C20" s="8">
        <v>135342</v>
      </c>
      <c r="D20" s="15">
        <f t="shared" si="0"/>
        <v>2269</v>
      </c>
      <c r="E20" s="27">
        <v>35447</v>
      </c>
      <c r="F20" s="8">
        <v>35153</v>
      </c>
      <c r="G20" s="29">
        <f t="shared" si="1"/>
        <v>-294</v>
      </c>
      <c r="H20" s="21">
        <f t="shared" si="2"/>
        <v>168520</v>
      </c>
      <c r="I20" s="8">
        <f t="shared" si="2"/>
        <v>170495</v>
      </c>
      <c r="J20" s="8">
        <f t="shared" si="3"/>
        <v>1975</v>
      </c>
      <c r="L20" s="37">
        <f t="shared" si="4"/>
        <v>0.21034298599572751</v>
      </c>
      <c r="M20" s="37">
        <f t="shared" si="4"/>
        <v>0.20618199947212529</v>
      </c>
      <c r="N20" s="37">
        <f t="shared" si="5"/>
        <v>1.7050791670737114E-2</v>
      </c>
      <c r="O20" s="37">
        <f t="shared" si="6"/>
        <v>-8.2940728411431148E-3</v>
      </c>
    </row>
    <row r="21" spans="1:15" ht="25.5" customHeight="1" x14ac:dyDescent="0.2">
      <c r="A21" s="10" t="s">
        <v>8</v>
      </c>
      <c r="B21" s="11">
        <f>SUM(B18:B20)</f>
        <v>423011</v>
      </c>
      <c r="C21" s="11">
        <f>SUM(C18:C20)</f>
        <v>424996</v>
      </c>
      <c r="D21" s="16">
        <f t="shared" si="0"/>
        <v>1985</v>
      </c>
      <c r="E21" s="30">
        <f t="shared" ref="E21:F21" si="11">SUM(E18:E20)</f>
        <v>112322</v>
      </c>
      <c r="F21" s="11">
        <f t="shared" si="11"/>
        <v>110334</v>
      </c>
      <c r="G21" s="34">
        <f t="shared" si="1"/>
        <v>-1988</v>
      </c>
      <c r="H21" s="22">
        <f t="shared" si="2"/>
        <v>535333</v>
      </c>
      <c r="I21" s="11">
        <f t="shared" si="2"/>
        <v>535330</v>
      </c>
      <c r="J21" s="11">
        <f t="shared" si="3"/>
        <v>-3</v>
      </c>
      <c r="L21" s="37">
        <f t="shared" si="4"/>
        <v>0.20981706713391479</v>
      </c>
      <c r="M21" s="37">
        <f t="shared" si="4"/>
        <v>0.20610464573253881</v>
      </c>
      <c r="N21" s="37">
        <f t="shared" si="5"/>
        <v>4.6925493663285351E-3</v>
      </c>
      <c r="O21" s="37">
        <f t="shared" si="6"/>
        <v>-1.7699115044247787E-2</v>
      </c>
    </row>
    <row r="22" spans="1:15" x14ac:dyDescent="0.2">
      <c r="A22" s="7" t="s">
        <v>49</v>
      </c>
      <c r="B22" s="8">
        <v>8148</v>
      </c>
      <c r="C22" s="8">
        <f>3680+2475+135+1796</f>
        <v>8086</v>
      </c>
      <c r="D22" s="17">
        <f t="shared" si="0"/>
        <v>-62</v>
      </c>
      <c r="E22" s="27">
        <v>5013</v>
      </c>
      <c r="F22" s="8">
        <f>1148+451+81+2919</f>
        <v>4599</v>
      </c>
      <c r="G22" s="29">
        <f t="shared" si="1"/>
        <v>-414</v>
      </c>
      <c r="H22" s="21">
        <f t="shared" si="2"/>
        <v>13161</v>
      </c>
      <c r="I22" s="8">
        <f t="shared" si="2"/>
        <v>12685</v>
      </c>
      <c r="J22" s="9">
        <f t="shared" si="3"/>
        <v>-476</v>
      </c>
      <c r="L22" s="37">
        <f t="shared" si="4"/>
        <v>0.38089810804650104</v>
      </c>
      <c r="M22" s="37">
        <f t="shared" si="4"/>
        <v>0.36255419787150178</v>
      </c>
      <c r="N22" s="37">
        <f t="shared" si="5"/>
        <v>-7.6092292587137947E-3</v>
      </c>
      <c r="O22" s="37">
        <f t="shared" si="6"/>
        <v>-8.2585278276481155E-2</v>
      </c>
    </row>
    <row r="23" spans="1:15" ht="27" customHeight="1" x14ac:dyDescent="0.2">
      <c r="A23" s="41" t="s">
        <v>50</v>
      </c>
      <c r="B23" s="42">
        <f>B16+B17+B21+B22</f>
        <v>524907</v>
      </c>
      <c r="C23" s="42">
        <f>C16+C17+C21+C22</f>
        <v>526002</v>
      </c>
      <c r="D23" s="43">
        <f t="shared" si="0"/>
        <v>1095</v>
      </c>
      <c r="E23" s="44">
        <f t="shared" ref="E23:F23" si="12">E16+E17+E21+E22</f>
        <v>138420</v>
      </c>
      <c r="F23" s="42">
        <f t="shared" si="12"/>
        <v>135273</v>
      </c>
      <c r="G23" s="45">
        <f t="shared" si="1"/>
        <v>-3147</v>
      </c>
      <c r="H23" s="46">
        <f t="shared" si="2"/>
        <v>663327</v>
      </c>
      <c r="I23" s="42">
        <f t="shared" si="2"/>
        <v>661275</v>
      </c>
      <c r="J23" s="42">
        <f t="shared" si="3"/>
        <v>-2052</v>
      </c>
      <c r="L23" s="37">
        <f t="shared" si="4"/>
        <v>0.20867535921197239</v>
      </c>
      <c r="M23" s="37">
        <f t="shared" si="4"/>
        <v>0.20456391062719745</v>
      </c>
      <c r="N23" s="37">
        <f t="shared" si="5"/>
        <v>2.0860838205624998E-3</v>
      </c>
      <c r="O23" s="37">
        <f t="shared" si="6"/>
        <v>-2.2735153879497181E-2</v>
      </c>
    </row>
    <row r="24" spans="1:15" x14ac:dyDescent="0.2">
      <c r="A24" s="7" t="s">
        <v>51</v>
      </c>
      <c r="B24" s="8">
        <v>448215</v>
      </c>
      <c r="C24" s="8">
        <v>444267</v>
      </c>
      <c r="D24" s="15">
        <f t="shared" si="0"/>
        <v>-3948</v>
      </c>
      <c r="E24" s="27">
        <v>117995</v>
      </c>
      <c r="F24" s="8">
        <v>118603</v>
      </c>
      <c r="G24" s="28">
        <f t="shared" si="1"/>
        <v>608</v>
      </c>
      <c r="H24" s="21">
        <f t="shared" si="2"/>
        <v>566210</v>
      </c>
      <c r="I24" s="8">
        <f t="shared" si="2"/>
        <v>562870</v>
      </c>
      <c r="J24" s="8">
        <f t="shared" si="3"/>
        <v>-3340</v>
      </c>
      <c r="L24" s="37">
        <f t="shared" si="4"/>
        <v>0.20839441196729128</v>
      </c>
      <c r="M24" s="37">
        <f t="shared" si="4"/>
        <v>0.21071117664824915</v>
      </c>
      <c r="N24" s="37">
        <f t="shared" si="5"/>
        <v>-8.8082728155014899E-3</v>
      </c>
      <c r="O24" s="37">
        <f t="shared" si="6"/>
        <v>5.1527607101995851E-3</v>
      </c>
    </row>
    <row r="25" spans="1:15" x14ac:dyDescent="0.2">
      <c r="A25" s="7" t="s">
        <v>52</v>
      </c>
      <c r="B25" s="8">
        <v>391410</v>
      </c>
      <c r="C25" s="8">
        <v>419572</v>
      </c>
      <c r="D25" s="15">
        <f t="shared" si="0"/>
        <v>28162</v>
      </c>
      <c r="E25" s="27">
        <v>106955</v>
      </c>
      <c r="F25" s="8">
        <v>112024</v>
      </c>
      <c r="G25" s="28">
        <f t="shared" si="1"/>
        <v>5069</v>
      </c>
      <c r="H25" s="21">
        <f t="shared" si="2"/>
        <v>498365</v>
      </c>
      <c r="I25" s="8">
        <f t="shared" si="2"/>
        <v>531596</v>
      </c>
      <c r="J25" s="8">
        <f t="shared" si="3"/>
        <v>33231</v>
      </c>
      <c r="L25" s="37">
        <f t="shared" si="4"/>
        <v>0.21461178052230795</v>
      </c>
      <c r="M25" s="37">
        <f t="shared" si="4"/>
        <v>0.21073145772353441</v>
      </c>
      <c r="N25" s="37">
        <f t="shared" si="5"/>
        <v>7.1950129020719955E-2</v>
      </c>
      <c r="O25" s="37">
        <f t="shared" si="6"/>
        <v>4.7393763732410825E-2</v>
      </c>
    </row>
    <row r="26" spans="1:15" x14ac:dyDescent="0.2">
      <c r="A26" s="7" t="s">
        <v>9</v>
      </c>
      <c r="B26" s="8">
        <v>383753</v>
      </c>
      <c r="C26" s="8">
        <v>400530</v>
      </c>
      <c r="D26" s="15">
        <f t="shared" si="0"/>
        <v>16777</v>
      </c>
      <c r="E26" s="27">
        <v>102319</v>
      </c>
      <c r="F26" s="8">
        <v>103989</v>
      </c>
      <c r="G26" s="28">
        <f t="shared" si="1"/>
        <v>1670</v>
      </c>
      <c r="H26" s="21">
        <f t="shared" si="2"/>
        <v>486072</v>
      </c>
      <c r="I26" s="8">
        <f t="shared" si="2"/>
        <v>504519</v>
      </c>
      <c r="J26" s="8">
        <f t="shared" si="3"/>
        <v>18447</v>
      </c>
      <c r="L26" s="37">
        <f t="shared" si="4"/>
        <v>0.21050173636827466</v>
      </c>
      <c r="M26" s="37">
        <f t="shared" si="4"/>
        <v>0.20611513144202695</v>
      </c>
      <c r="N26" s="37">
        <f t="shared" si="5"/>
        <v>4.3718225004104203E-2</v>
      </c>
      <c r="O26" s="37">
        <f t="shared" si="6"/>
        <v>1.6321504314936619E-2</v>
      </c>
    </row>
    <row r="27" spans="1:15" ht="22.5" x14ac:dyDescent="0.2">
      <c r="A27" s="41" t="s">
        <v>53</v>
      </c>
      <c r="B27" s="42">
        <f>SUM(B24:B26)</f>
        <v>1223378</v>
      </c>
      <c r="C27" s="42">
        <f>SUM(C24:C26)</f>
        <v>1264369</v>
      </c>
      <c r="D27" s="43">
        <f t="shared" si="0"/>
        <v>40991</v>
      </c>
      <c r="E27" s="44">
        <f t="shared" ref="E27:F27" si="13">SUM(E24:E26)</f>
        <v>327269</v>
      </c>
      <c r="F27" s="42">
        <f t="shared" si="13"/>
        <v>334616</v>
      </c>
      <c r="G27" s="45">
        <f t="shared" si="1"/>
        <v>7347</v>
      </c>
      <c r="H27" s="46">
        <f t="shared" si="2"/>
        <v>1550647</v>
      </c>
      <c r="I27" s="42">
        <f t="shared" si="2"/>
        <v>1598985</v>
      </c>
      <c r="J27" s="42">
        <f t="shared" si="3"/>
        <v>48338</v>
      </c>
      <c r="L27" s="37">
        <f>E27/H27</f>
        <v>0.21105319263507427</v>
      </c>
      <c r="M27" s="37">
        <f t="shared" si="4"/>
        <v>0.20926775423159066</v>
      </c>
      <c r="N27" s="38">
        <f t="shared" si="5"/>
        <v>3.3506406033131216E-2</v>
      </c>
      <c r="O27" s="37">
        <f t="shared" si="6"/>
        <v>2.2449422340643323E-2</v>
      </c>
    </row>
    <row r="28" spans="1:15" x14ac:dyDescent="0.2">
      <c r="A28" s="7" t="s">
        <v>10</v>
      </c>
      <c r="B28" s="8">
        <v>3062</v>
      </c>
      <c r="C28" s="8">
        <v>3217</v>
      </c>
      <c r="D28" s="17">
        <v>155</v>
      </c>
      <c r="E28" s="32">
        <v>834</v>
      </c>
      <c r="F28" s="8">
        <v>870</v>
      </c>
      <c r="G28" s="29">
        <v>36</v>
      </c>
      <c r="H28" s="21">
        <v>3896</v>
      </c>
      <c r="I28" s="8">
        <v>4087</v>
      </c>
      <c r="J28" s="9">
        <v>191</v>
      </c>
      <c r="L28" s="37">
        <f t="shared" si="4"/>
        <v>0.21406570841889117</v>
      </c>
      <c r="M28" s="37">
        <f t="shared" si="4"/>
        <v>0.21287007585025691</v>
      </c>
      <c r="N28" s="37">
        <f t="shared" si="5"/>
        <v>5.0620509470934029E-2</v>
      </c>
      <c r="O28" s="37">
        <f t="shared" si="6"/>
        <v>4.3165467625899283E-2</v>
      </c>
    </row>
    <row r="29" spans="1:15" x14ac:dyDescent="0.2">
      <c r="A29" s="144" t="s">
        <v>60</v>
      </c>
      <c r="B29" s="133">
        <f>B23+B27+B28</f>
        <v>1751347</v>
      </c>
      <c r="C29" s="133">
        <f>C23+C27+C28</f>
        <v>1793588</v>
      </c>
      <c r="D29" s="134">
        <f t="shared" si="0"/>
        <v>42241</v>
      </c>
      <c r="E29" s="135">
        <f t="shared" ref="E29:F29" si="14">E23+E27+E28</f>
        <v>466523</v>
      </c>
      <c r="F29" s="133">
        <f t="shared" si="14"/>
        <v>470759</v>
      </c>
      <c r="G29" s="136">
        <f t="shared" si="1"/>
        <v>4236</v>
      </c>
      <c r="H29" s="139">
        <f t="shared" si="2"/>
        <v>2217870</v>
      </c>
      <c r="I29" s="133">
        <f t="shared" si="2"/>
        <v>2264347</v>
      </c>
      <c r="J29" s="133">
        <f t="shared" si="3"/>
        <v>46477</v>
      </c>
      <c r="L29" s="37">
        <f t="shared" si="4"/>
        <v>0.21034731521685221</v>
      </c>
      <c r="M29" s="37">
        <f t="shared" si="4"/>
        <v>0.20790055587769896</v>
      </c>
      <c r="N29" s="37">
        <f t="shared" si="5"/>
        <v>2.4119149431837322E-2</v>
      </c>
      <c r="O29" s="37">
        <f t="shared" si="6"/>
        <v>9.0799381809685692E-3</v>
      </c>
    </row>
    <row r="30" spans="1:15" x14ac:dyDescent="0.2">
      <c r="A30" s="145"/>
      <c r="B30" s="133"/>
      <c r="C30" s="133"/>
      <c r="D30" s="134">
        <f t="shared" si="0"/>
        <v>0</v>
      </c>
      <c r="E30" s="135"/>
      <c r="F30" s="133"/>
      <c r="G30" s="136">
        <f t="shared" si="1"/>
        <v>0</v>
      </c>
      <c r="H30" s="139">
        <f t="shared" si="2"/>
        <v>0</v>
      </c>
      <c r="I30" s="133">
        <f t="shared" si="2"/>
        <v>0</v>
      </c>
      <c r="J30" s="133">
        <f t="shared" si="3"/>
        <v>0</v>
      </c>
      <c r="L30" s="37"/>
      <c r="M30" s="37"/>
      <c r="N30" s="37"/>
      <c r="O30" s="37"/>
    </row>
    <row r="31" spans="1:15" x14ac:dyDescent="0.2">
      <c r="A31" s="120" t="s">
        <v>11</v>
      </c>
      <c r="B31" s="121">
        <f>B13+B29</f>
        <v>4366500</v>
      </c>
      <c r="C31" s="121">
        <f>C13+C29</f>
        <v>4398836</v>
      </c>
      <c r="D31" s="122">
        <f t="shared" si="0"/>
        <v>32336</v>
      </c>
      <c r="E31" s="123">
        <f t="shared" ref="E31:F31" si="15">E13+E29</f>
        <v>1169918</v>
      </c>
      <c r="F31" s="121">
        <f t="shared" si="15"/>
        <v>1180518</v>
      </c>
      <c r="G31" s="124">
        <f t="shared" si="1"/>
        <v>10600</v>
      </c>
      <c r="H31" s="125">
        <f t="shared" si="2"/>
        <v>5536418</v>
      </c>
      <c r="I31" s="121">
        <f t="shared" si="2"/>
        <v>5579354</v>
      </c>
      <c r="J31" s="121">
        <f t="shared" si="3"/>
        <v>42936</v>
      </c>
      <c r="L31" s="39">
        <f>E31/H31</f>
        <v>0.21131316313182999</v>
      </c>
      <c r="M31" s="39">
        <f t="shared" ref="M31" si="16">F31/I31</f>
        <v>0.2115868611312349</v>
      </c>
      <c r="N31" s="39">
        <f t="shared" si="5"/>
        <v>7.4054734913546316E-3</v>
      </c>
      <c r="O31" s="39">
        <f t="shared" si="6"/>
        <v>9.0604640667123672E-3</v>
      </c>
    </row>
    <row r="32" spans="1:15" x14ac:dyDescent="0.2">
      <c r="A32" s="146" t="s">
        <v>56</v>
      </c>
      <c r="B32" s="146"/>
      <c r="C32" s="146"/>
      <c r="D32" s="146"/>
      <c r="E32" s="146"/>
      <c r="F32" s="146"/>
      <c r="G32" s="146"/>
      <c r="H32" s="146"/>
      <c r="I32" s="146"/>
      <c r="J32" s="146"/>
    </row>
    <row r="33" spans="1:10" x14ac:dyDescent="0.2">
      <c r="A33" s="146" t="s">
        <v>57</v>
      </c>
      <c r="B33" s="146"/>
      <c r="C33" s="146"/>
      <c r="D33" s="146"/>
      <c r="E33" s="146"/>
      <c r="F33" s="146"/>
      <c r="G33" s="146"/>
      <c r="H33" s="146"/>
      <c r="I33" s="146"/>
      <c r="J33" s="146"/>
    </row>
    <row r="34" spans="1:10" x14ac:dyDescent="0.2">
      <c r="A34" s="146" t="s">
        <v>141</v>
      </c>
      <c r="B34" s="146"/>
      <c r="C34" s="146"/>
      <c r="D34" s="146"/>
      <c r="E34" s="146"/>
      <c r="F34" s="146"/>
      <c r="G34" s="146"/>
      <c r="H34" s="146"/>
      <c r="I34" s="146"/>
      <c r="J34" s="146"/>
    </row>
    <row r="35" spans="1:10" ht="15.75" thickBot="1" x14ac:dyDescent="0.25">
      <c r="A35" s="142" t="s">
        <v>58</v>
      </c>
      <c r="B35" s="143"/>
      <c r="C35" s="143"/>
      <c r="D35" s="143"/>
      <c r="E35" s="143"/>
      <c r="F35" s="143"/>
      <c r="G35" s="143"/>
      <c r="H35" s="143"/>
      <c r="I35" s="143"/>
      <c r="J35" s="143"/>
    </row>
  </sheetData>
  <mergeCells count="23">
    <mergeCell ref="L2:L3"/>
    <mergeCell ref="M2:M3"/>
    <mergeCell ref="N2:N3"/>
    <mergeCell ref="O2:O3"/>
    <mergeCell ref="A35:J35"/>
    <mergeCell ref="A29:A30"/>
    <mergeCell ref="A33:J33"/>
    <mergeCell ref="A34:J34"/>
    <mergeCell ref="A32:J32"/>
    <mergeCell ref="A1:J1"/>
    <mergeCell ref="B2:D2"/>
    <mergeCell ref="E2:G2"/>
    <mergeCell ref="H2:J2"/>
    <mergeCell ref="B29:B30"/>
    <mergeCell ref="C29:C30"/>
    <mergeCell ref="D29:D30"/>
    <mergeCell ref="E29:E30"/>
    <mergeCell ref="F29:F30"/>
    <mergeCell ref="G29:G30"/>
    <mergeCell ref="A2:A3"/>
    <mergeCell ref="H29:H30"/>
    <mergeCell ref="I29:I30"/>
    <mergeCell ref="J29:J30"/>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1"/>
  <sheetViews>
    <sheetView topLeftCell="B1" zoomScaleNormal="100" workbookViewId="0">
      <selection activeCell="N47" sqref="N47"/>
    </sheetView>
  </sheetViews>
  <sheetFormatPr baseColWidth="10" defaultRowHeight="11.25" x14ac:dyDescent="0.2"/>
  <cols>
    <col min="1" max="1" width="13.5703125" style="2" customWidth="1"/>
    <col min="2" max="8" width="11.42578125" style="2"/>
    <col min="9" max="12" width="11.42578125" style="36"/>
    <col min="13" max="16384" width="11.42578125" style="2"/>
  </cols>
  <sheetData>
    <row r="2" spans="1:23" ht="12" thickBot="1" x14ac:dyDescent="0.25">
      <c r="A2" s="47" t="s">
        <v>39</v>
      </c>
      <c r="B2" s="36"/>
      <c r="C2" s="36"/>
      <c r="D2" s="36"/>
      <c r="E2" s="36"/>
      <c r="F2" s="36"/>
      <c r="G2" s="36"/>
      <c r="H2" s="36"/>
      <c r="N2" s="126" t="s">
        <v>92</v>
      </c>
      <c r="O2" s="127"/>
      <c r="P2" s="127"/>
      <c r="Q2" s="127"/>
      <c r="R2" s="127"/>
      <c r="S2" s="127"/>
      <c r="T2" s="127"/>
      <c r="U2" s="127"/>
      <c r="V2" s="127"/>
      <c r="W2" s="127"/>
    </row>
    <row r="3" spans="1:23" ht="15.75" thickTop="1" x14ac:dyDescent="0.2">
      <c r="A3" s="149"/>
      <c r="B3" s="151">
        <v>2016</v>
      </c>
      <c r="C3" s="151"/>
      <c r="D3" s="151">
        <v>2015</v>
      </c>
      <c r="E3" s="151"/>
      <c r="F3" s="151" t="s">
        <v>15</v>
      </c>
      <c r="G3" s="151"/>
      <c r="H3" s="152"/>
    </row>
    <row r="4" spans="1:23" x14ac:dyDescent="0.2">
      <c r="A4" s="150"/>
      <c r="B4" s="55" t="s">
        <v>16</v>
      </c>
      <c r="C4" s="55" t="s">
        <v>17</v>
      </c>
      <c r="D4" s="55" t="s">
        <v>16</v>
      </c>
      <c r="E4" s="55" t="s">
        <v>17</v>
      </c>
      <c r="F4" s="55" t="s">
        <v>16</v>
      </c>
      <c r="G4" s="55" t="s">
        <v>17</v>
      </c>
      <c r="H4" s="55" t="s">
        <v>0</v>
      </c>
      <c r="I4" s="36" t="s">
        <v>16</v>
      </c>
      <c r="J4" s="36" t="s">
        <v>17</v>
      </c>
      <c r="K4" s="36" t="s">
        <v>0</v>
      </c>
    </row>
    <row r="5" spans="1:23" ht="14.45" customHeight="1" x14ac:dyDescent="0.2">
      <c r="A5" s="56" t="s">
        <v>61</v>
      </c>
      <c r="B5" s="57">
        <v>333975</v>
      </c>
      <c r="C5" s="57">
        <v>52400</v>
      </c>
      <c r="D5" s="57">
        <v>327222</v>
      </c>
      <c r="E5" s="57">
        <v>51518</v>
      </c>
      <c r="F5" s="57">
        <v>6753</v>
      </c>
      <c r="G5" s="57">
        <v>882</v>
      </c>
      <c r="H5" s="57">
        <v>7635</v>
      </c>
      <c r="I5" s="62">
        <v>2.0637365458312705E-2</v>
      </c>
      <c r="J5" s="62">
        <v>1.7120229822586281E-2</v>
      </c>
      <c r="K5" s="62">
        <v>2.0158948091038707E-2</v>
      </c>
      <c r="L5" s="63">
        <v>386375</v>
      </c>
      <c r="M5" s="48"/>
    </row>
    <row r="6" spans="1:23" ht="14.45" customHeight="1" x14ac:dyDescent="0.2">
      <c r="A6" s="58" t="s">
        <v>62</v>
      </c>
      <c r="B6" s="59">
        <v>408346</v>
      </c>
      <c r="C6" s="59">
        <v>92297</v>
      </c>
      <c r="D6" s="59">
        <v>403417</v>
      </c>
      <c r="E6" s="59">
        <v>90892</v>
      </c>
      <c r="F6" s="59">
        <v>4929</v>
      </c>
      <c r="G6" s="59">
        <v>1405</v>
      </c>
      <c r="H6" s="59">
        <v>6334</v>
      </c>
      <c r="I6" s="62">
        <v>1.2218126653066182E-2</v>
      </c>
      <c r="J6" s="62">
        <v>1.5457906086344233E-2</v>
      </c>
      <c r="K6" s="62">
        <v>1.2813847208932064E-2</v>
      </c>
      <c r="L6" s="63">
        <v>500643</v>
      </c>
    </row>
    <row r="7" spans="1:23" ht="14.45" customHeight="1" x14ac:dyDescent="0.2">
      <c r="A7" s="58" t="s">
        <v>63</v>
      </c>
      <c r="B7" s="59">
        <v>188023</v>
      </c>
      <c r="C7" s="59">
        <v>128299</v>
      </c>
      <c r="D7" s="59">
        <v>185880</v>
      </c>
      <c r="E7" s="59">
        <v>126179</v>
      </c>
      <c r="F7" s="59">
        <v>2143</v>
      </c>
      <c r="G7" s="59">
        <v>2120</v>
      </c>
      <c r="H7" s="59">
        <v>4263</v>
      </c>
      <c r="I7" s="62">
        <v>1.1528943404346891E-2</v>
      </c>
      <c r="J7" s="62">
        <v>1.6801527988017022E-2</v>
      </c>
      <c r="K7" s="62">
        <v>1.3660878231360096E-2</v>
      </c>
      <c r="L7" s="63">
        <v>316322</v>
      </c>
      <c r="M7" s="48"/>
    </row>
    <row r="8" spans="1:23" ht="14.45" customHeight="1" x14ac:dyDescent="0.2">
      <c r="A8" s="58" t="s">
        <v>64</v>
      </c>
      <c r="B8" s="59">
        <v>193756</v>
      </c>
      <c r="C8" s="59">
        <v>77883</v>
      </c>
      <c r="D8" s="59">
        <v>190732</v>
      </c>
      <c r="E8" s="59">
        <v>76851</v>
      </c>
      <c r="F8" s="59">
        <v>3024</v>
      </c>
      <c r="G8" s="59">
        <v>1032</v>
      </c>
      <c r="H8" s="59">
        <v>4056</v>
      </c>
      <c r="I8" s="62">
        <v>1.5854707128326657E-2</v>
      </c>
      <c r="J8" s="62">
        <v>1.3428582581879222E-2</v>
      </c>
      <c r="K8" s="62">
        <v>1.5157913619325593E-2</v>
      </c>
      <c r="L8" s="63">
        <v>271639</v>
      </c>
    </row>
    <row r="9" spans="1:23" ht="14.45" customHeight="1" x14ac:dyDescent="0.2">
      <c r="A9" s="58" t="s">
        <v>65</v>
      </c>
      <c r="B9" s="59">
        <v>218143</v>
      </c>
      <c r="C9" s="59">
        <v>62484</v>
      </c>
      <c r="D9" s="59">
        <v>215941</v>
      </c>
      <c r="E9" s="59">
        <v>62129</v>
      </c>
      <c r="F9" s="59">
        <v>2202</v>
      </c>
      <c r="G9" s="59">
        <v>355</v>
      </c>
      <c r="H9" s="59">
        <v>2557</v>
      </c>
      <c r="I9" s="62">
        <v>1.0197229798880251E-2</v>
      </c>
      <c r="J9" s="62">
        <v>5.7139178161567062E-3</v>
      </c>
      <c r="K9" s="62">
        <v>9.195526306325745E-3</v>
      </c>
      <c r="L9" s="63">
        <v>280627</v>
      </c>
      <c r="U9" s="49"/>
    </row>
    <row r="10" spans="1:23" ht="14.45" customHeight="1" x14ac:dyDescent="0.2">
      <c r="A10" s="58" t="s">
        <v>66</v>
      </c>
      <c r="B10" s="59">
        <v>41037</v>
      </c>
      <c r="C10" s="59">
        <v>207</v>
      </c>
      <c r="D10" s="59">
        <v>38623</v>
      </c>
      <c r="E10" s="59">
        <v>172</v>
      </c>
      <c r="F10" s="59">
        <v>2414</v>
      </c>
      <c r="G10" s="59">
        <v>35</v>
      </c>
      <c r="H10" s="59">
        <v>2449</v>
      </c>
      <c r="I10" s="62">
        <v>6.2501618206767987E-2</v>
      </c>
      <c r="J10" s="62">
        <v>0.20348837209302326</v>
      </c>
      <c r="K10" s="62">
        <v>6.3126691583967012E-2</v>
      </c>
      <c r="L10" s="63">
        <v>41244</v>
      </c>
    </row>
    <row r="11" spans="1:23" ht="14.45" customHeight="1" x14ac:dyDescent="0.2">
      <c r="A11" s="58" t="s">
        <v>67</v>
      </c>
      <c r="B11" s="59">
        <v>159489</v>
      </c>
      <c r="C11" s="59">
        <v>115164</v>
      </c>
      <c r="D11" s="59">
        <v>158722</v>
      </c>
      <c r="E11" s="59">
        <v>113691</v>
      </c>
      <c r="F11" s="59">
        <v>767</v>
      </c>
      <c r="G11" s="59">
        <v>1473</v>
      </c>
      <c r="H11" s="59">
        <v>2240</v>
      </c>
      <c r="I11" s="62">
        <v>4.8323483827068707E-3</v>
      </c>
      <c r="J11" s="62">
        <v>1.2956170673140354E-2</v>
      </c>
      <c r="K11" s="62">
        <v>8.2228087499495259E-3</v>
      </c>
      <c r="L11" s="63">
        <v>274653</v>
      </c>
    </row>
    <row r="12" spans="1:23" ht="14.45" customHeight="1" x14ac:dyDescent="0.2">
      <c r="A12" s="58" t="s">
        <v>68</v>
      </c>
      <c r="B12" s="59">
        <v>211986</v>
      </c>
      <c r="C12" s="59">
        <v>50088</v>
      </c>
      <c r="D12" s="59">
        <v>210671</v>
      </c>
      <c r="E12" s="59">
        <v>49552</v>
      </c>
      <c r="F12" s="59">
        <v>1315</v>
      </c>
      <c r="G12" s="59">
        <v>536</v>
      </c>
      <c r="H12" s="59">
        <v>1851</v>
      </c>
      <c r="I12" s="62">
        <v>6.2419602128437231E-3</v>
      </c>
      <c r="J12" s="62">
        <v>1.0816919599612528E-2</v>
      </c>
      <c r="K12" s="62">
        <v>7.1131298924384089E-3</v>
      </c>
      <c r="L12" s="63">
        <v>262074</v>
      </c>
    </row>
    <row r="13" spans="1:23" ht="14.45" customHeight="1" x14ac:dyDescent="0.2">
      <c r="A13" s="58" t="s">
        <v>69</v>
      </c>
      <c r="B13" s="59">
        <v>189437</v>
      </c>
      <c r="C13" s="59">
        <v>41077</v>
      </c>
      <c r="D13" s="59">
        <v>188048</v>
      </c>
      <c r="E13" s="59">
        <v>40733</v>
      </c>
      <c r="F13" s="59">
        <v>1389</v>
      </c>
      <c r="G13" s="59">
        <v>344</v>
      </c>
      <c r="H13" s="59">
        <v>1733</v>
      </c>
      <c r="I13" s="62">
        <v>7.3864119799200208E-3</v>
      </c>
      <c r="J13" s="62">
        <v>8.4452409594186536E-3</v>
      </c>
      <c r="K13" s="62">
        <v>7.5749297362980314E-3</v>
      </c>
      <c r="L13" s="63">
        <v>230514</v>
      </c>
    </row>
    <row r="14" spans="1:23" ht="14.45" customHeight="1" x14ac:dyDescent="0.2">
      <c r="A14" s="58" t="s">
        <v>70</v>
      </c>
      <c r="B14" s="59">
        <v>176904</v>
      </c>
      <c r="C14" s="59">
        <v>30492</v>
      </c>
      <c r="D14" s="59">
        <v>175080</v>
      </c>
      <c r="E14" s="59">
        <v>30656</v>
      </c>
      <c r="F14" s="59">
        <v>1824</v>
      </c>
      <c r="G14" s="59">
        <v>-164</v>
      </c>
      <c r="H14" s="59">
        <v>1660</v>
      </c>
      <c r="I14" s="62">
        <v>1.0418094585332419E-2</v>
      </c>
      <c r="J14" s="62">
        <v>-5.3496868475991647E-3</v>
      </c>
      <c r="K14" s="62">
        <v>8.0685927596531471E-3</v>
      </c>
      <c r="L14" s="63">
        <v>207396</v>
      </c>
    </row>
    <row r="15" spans="1:23" ht="14.45" customHeight="1" x14ac:dyDescent="0.2">
      <c r="A15" s="58" t="s">
        <v>71</v>
      </c>
      <c r="B15" s="59">
        <v>182440</v>
      </c>
      <c r="C15" s="59">
        <v>39941</v>
      </c>
      <c r="D15" s="59">
        <v>181057</v>
      </c>
      <c r="E15" s="59">
        <v>39789</v>
      </c>
      <c r="F15" s="59">
        <v>1383</v>
      </c>
      <c r="G15" s="59">
        <v>152</v>
      </c>
      <c r="H15" s="59">
        <v>1535</v>
      </c>
      <c r="I15" s="62">
        <v>7.6384784901992187E-3</v>
      </c>
      <c r="J15" s="62">
        <v>3.8201512980974642E-3</v>
      </c>
      <c r="K15" s="62">
        <v>6.9505447234724646E-3</v>
      </c>
      <c r="L15" s="63">
        <v>222381</v>
      </c>
    </row>
    <row r="16" spans="1:23" ht="14.45" customHeight="1" x14ac:dyDescent="0.2">
      <c r="A16" s="58" t="s">
        <v>72</v>
      </c>
      <c r="B16" s="59">
        <v>114964</v>
      </c>
      <c r="C16" s="59">
        <v>21407</v>
      </c>
      <c r="D16" s="59">
        <v>114199</v>
      </c>
      <c r="E16" s="59">
        <v>21163</v>
      </c>
      <c r="F16" s="59">
        <v>765</v>
      </c>
      <c r="G16" s="59">
        <v>244</v>
      </c>
      <c r="H16" s="59">
        <v>1009</v>
      </c>
      <c r="I16" s="62">
        <v>6.6988327393409748E-3</v>
      </c>
      <c r="J16" s="62">
        <v>1.1529556301091528E-2</v>
      </c>
      <c r="K16" s="62">
        <v>7.4540860802884117E-3</v>
      </c>
      <c r="L16" s="63">
        <v>136371</v>
      </c>
    </row>
    <row r="17" spans="1:25" ht="14.45" customHeight="1" x14ac:dyDescent="0.2">
      <c r="A17" s="58" t="s">
        <v>73</v>
      </c>
      <c r="B17" s="59">
        <v>189993</v>
      </c>
      <c r="C17" s="59">
        <v>52534</v>
      </c>
      <c r="D17" s="59">
        <v>189229</v>
      </c>
      <c r="E17" s="59">
        <v>52335</v>
      </c>
      <c r="F17" s="59">
        <v>764</v>
      </c>
      <c r="G17" s="59">
        <v>199</v>
      </c>
      <c r="H17" s="59">
        <v>963</v>
      </c>
      <c r="I17" s="62">
        <v>4.0374361223702495E-3</v>
      </c>
      <c r="J17" s="62">
        <v>3.8024266743097355E-3</v>
      </c>
      <c r="K17" s="62">
        <v>3.9865211703730688E-3</v>
      </c>
      <c r="L17" s="63">
        <v>242527</v>
      </c>
    </row>
    <row r="18" spans="1:25" ht="14.45" customHeight="1" x14ac:dyDescent="0.2">
      <c r="A18" s="58" t="s">
        <v>74</v>
      </c>
      <c r="B18" s="59">
        <v>139797</v>
      </c>
      <c r="C18" s="59">
        <v>25398</v>
      </c>
      <c r="D18" s="59">
        <v>139494</v>
      </c>
      <c r="E18" s="59">
        <v>24899</v>
      </c>
      <c r="F18" s="59">
        <v>303</v>
      </c>
      <c r="G18" s="59">
        <v>499</v>
      </c>
      <c r="H18" s="59">
        <v>802</v>
      </c>
      <c r="I18" s="62">
        <v>2.172136435975741E-3</v>
      </c>
      <c r="J18" s="62">
        <v>2.0040965500622517E-2</v>
      </c>
      <c r="K18" s="62">
        <v>4.8785532230691091E-3</v>
      </c>
      <c r="L18" s="63">
        <v>165195</v>
      </c>
    </row>
    <row r="19" spans="1:25" ht="14.45" customHeight="1" x14ac:dyDescent="0.2">
      <c r="A19" s="58" t="s">
        <v>75</v>
      </c>
      <c r="B19" s="59">
        <v>79900</v>
      </c>
      <c r="C19" s="59">
        <v>20993</v>
      </c>
      <c r="D19" s="59">
        <v>79395</v>
      </c>
      <c r="E19" s="59">
        <v>20774</v>
      </c>
      <c r="F19" s="59">
        <v>505</v>
      </c>
      <c r="G19" s="59">
        <v>219</v>
      </c>
      <c r="H19" s="59">
        <v>724</v>
      </c>
      <c r="I19" s="62">
        <v>6.3606020530260089E-3</v>
      </c>
      <c r="J19" s="62">
        <v>1.0542023683450467E-2</v>
      </c>
      <c r="K19" s="62">
        <v>7.2277850432768617E-3</v>
      </c>
      <c r="L19" s="63">
        <v>100893</v>
      </c>
    </row>
    <row r="20" spans="1:25" x14ac:dyDescent="0.2">
      <c r="A20" s="58" t="s">
        <v>76</v>
      </c>
      <c r="B20" s="59">
        <v>32149</v>
      </c>
      <c r="C20" s="59">
        <v>2699</v>
      </c>
      <c r="D20" s="59">
        <v>31537</v>
      </c>
      <c r="E20" s="59">
        <v>2617</v>
      </c>
      <c r="F20" s="59">
        <v>612</v>
      </c>
      <c r="G20" s="59">
        <v>82</v>
      </c>
      <c r="H20" s="59">
        <v>694</v>
      </c>
      <c r="I20" s="62">
        <v>1.9405777340901164E-2</v>
      </c>
      <c r="J20" s="62">
        <v>3.1333588077951856E-2</v>
      </c>
      <c r="K20" s="62">
        <v>2.0319728289512208E-2</v>
      </c>
      <c r="L20" s="63">
        <v>34848</v>
      </c>
    </row>
    <row r="21" spans="1:25" x14ac:dyDescent="0.2">
      <c r="A21" s="58" t="s">
        <v>77</v>
      </c>
      <c r="B21" s="59">
        <v>270140</v>
      </c>
      <c r="C21" s="59">
        <v>98217</v>
      </c>
      <c r="D21" s="59">
        <v>269423</v>
      </c>
      <c r="E21" s="59">
        <v>98356</v>
      </c>
      <c r="F21" s="59">
        <v>717</v>
      </c>
      <c r="G21" s="59">
        <v>-139</v>
      </c>
      <c r="H21" s="59">
        <v>578</v>
      </c>
      <c r="I21" s="62">
        <v>2.6612427298337558E-3</v>
      </c>
      <c r="J21" s="62">
        <v>-1.4132335597218269E-3</v>
      </c>
      <c r="K21" s="62">
        <v>1.5715959856326762E-3</v>
      </c>
      <c r="L21" s="63">
        <v>368357</v>
      </c>
    </row>
    <row r="22" spans="1:25" x14ac:dyDescent="0.2">
      <c r="A22" s="58" t="s">
        <v>78</v>
      </c>
      <c r="B22" s="59">
        <v>80769</v>
      </c>
      <c r="C22" s="59">
        <v>15058</v>
      </c>
      <c r="D22" s="59">
        <v>80503</v>
      </c>
      <c r="E22" s="59">
        <v>14820</v>
      </c>
      <c r="F22" s="59">
        <v>266</v>
      </c>
      <c r="G22" s="59">
        <v>238</v>
      </c>
      <c r="H22" s="59">
        <v>504</v>
      </c>
      <c r="I22" s="62">
        <v>3.3042246872787349E-3</v>
      </c>
      <c r="J22" s="62">
        <v>1.6059379217273954E-2</v>
      </c>
      <c r="K22" s="62">
        <v>5.2872863841884957E-3</v>
      </c>
      <c r="L22" s="63">
        <v>95827</v>
      </c>
    </row>
    <row r="23" spans="1:25" x14ac:dyDescent="0.2">
      <c r="A23" s="58" t="s">
        <v>79</v>
      </c>
      <c r="B23" s="59">
        <v>88310</v>
      </c>
      <c r="C23" s="59">
        <v>19350</v>
      </c>
      <c r="D23" s="59">
        <v>88298</v>
      </c>
      <c r="E23" s="59">
        <v>18878</v>
      </c>
      <c r="F23" s="59">
        <v>12</v>
      </c>
      <c r="G23" s="59">
        <v>472</v>
      </c>
      <c r="H23" s="59">
        <v>484</v>
      </c>
      <c r="I23" s="62">
        <v>1.3590341797096198E-4</v>
      </c>
      <c r="J23" s="62">
        <v>2.5002648585655259E-2</v>
      </c>
      <c r="K23" s="62">
        <v>4.5159364036724643E-3</v>
      </c>
      <c r="L23" s="63">
        <v>107660</v>
      </c>
    </row>
    <row r="24" spans="1:25" x14ac:dyDescent="0.2">
      <c r="A24" s="58" t="s">
        <v>80</v>
      </c>
      <c r="B24" s="59">
        <v>94316</v>
      </c>
      <c r="C24" s="59">
        <v>7667</v>
      </c>
      <c r="D24" s="59">
        <v>93903</v>
      </c>
      <c r="E24" s="59">
        <v>7601</v>
      </c>
      <c r="F24" s="59">
        <v>413</v>
      </c>
      <c r="G24" s="59">
        <v>66</v>
      </c>
      <c r="H24" s="59">
        <v>479</v>
      </c>
      <c r="I24" s="62">
        <v>4.3981555434863635E-3</v>
      </c>
      <c r="J24" s="62">
        <v>8.6830680173661367E-3</v>
      </c>
      <c r="K24" s="62">
        <v>4.7190258511979827E-3</v>
      </c>
      <c r="L24" s="63">
        <v>101983</v>
      </c>
    </row>
    <row r="25" spans="1:25" x14ac:dyDescent="0.2">
      <c r="A25" s="58" t="s">
        <v>81</v>
      </c>
      <c r="B25" s="59">
        <v>46301</v>
      </c>
      <c r="C25" s="59">
        <v>5747</v>
      </c>
      <c r="D25" s="59">
        <v>46014</v>
      </c>
      <c r="E25" s="59">
        <v>5605</v>
      </c>
      <c r="F25" s="59">
        <v>287</v>
      </c>
      <c r="G25" s="59">
        <v>142</v>
      </c>
      <c r="H25" s="59">
        <v>429</v>
      </c>
      <c r="I25" s="62">
        <v>6.2372321467379496E-3</v>
      </c>
      <c r="J25" s="62">
        <v>2.5334522747546832E-2</v>
      </c>
      <c r="K25" s="62">
        <v>8.3108932757318035E-3</v>
      </c>
      <c r="L25" s="63">
        <v>52048</v>
      </c>
    </row>
    <row r="26" spans="1:25" x14ac:dyDescent="0.2">
      <c r="A26" s="58" t="s">
        <v>82</v>
      </c>
      <c r="B26" s="59">
        <v>134986</v>
      </c>
      <c r="C26" s="59">
        <v>25212</v>
      </c>
      <c r="D26" s="59">
        <v>134691</v>
      </c>
      <c r="E26" s="59">
        <v>25110</v>
      </c>
      <c r="F26" s="59">
        <v>295</v>
      </c>
      <c r="G26" s="59">
        <v>102</v>
      </c>
      <c r="H26" s="59">
        <v>397</v>
      </c>
      <c r="I26" s="62">
        <v>2.1901983057516835E-3</v>
      </c>
      <c r="J26" s="62">
        <v>4.0621266427718038E-3</v>
      </c>
      <c r="K26" s="62">
        <v>2.4843398977478239E-3</v>
      </c>
      <c r="L26" s="63">
        <v>160198</v>
      </c>
    </row>
    <row r="27" spans="1:25" x14ac:dyDescent="0.2">
      <c r="A27" s="58" t="s">
        <v>83</v>
      </c>
      <c r="B27" s="59">
        <v>127180</v>
      </c>
      <c r="C27" s="59">
        <v>23086</v>
      </c>
      <c r="D27" s="59">
        <v>126989</v>
      </c>
      <c r="E27" s="59">
        <v>22965</v>
      </c>
      <c r="F27" s="59">
        <v>191</v>
      </c>
      <c r="G27" s="59">
        <v>121</v>
      </c>
      <c r="H27" s="59">
        <v>312</v>
      </c>
      <c r="I27" s="62">
        <v>1.5040672814180757E-3</v>
      </c>
      <c r="J27" s="62">
        <v>5.268887437404746E-3</v>
      </c>
      <c r="K27" s="62">
        <v>2.0806380623391175E-3</v>
      </c>
      <c r="L27" s="63">
        <v>150266</v>
      </c>
    </row>
    <row r="28" spans="1:25" x14ac:dyDescent="0.2">
      <c r="A28" s="58" t="s">
        <v>84</v>
      </c>
      <c r="B28" s="59">
        <v>139988</v>
      </c>
      <c r="C28" s="59">
        <v>27978</v>
      </c>
      <c r="D28" s="59">
        <v>140050</v>
      </c>
      <c r="E28" s="59">
        <v>27624</v>
      </c>
      <c r="F28" s="59">
        <v>-62</v>
      </c>
      <c r="G28" s="59">
        <v>354</v>
      </c>
      <c r="H28" s="59">
        <v>292</v>
      </c>
      <c r="I28" s="62">
        <v>-4.4269903605855053E-4</v>
      </c>
      <c r="J28" s="62">
        <v>1.2814943527367506E-2</v>
      </c>
      <c r="K28" s="62">
        <v>1.7414745279530517E-3</v>
      </c>
      <c r="L28" s="63">
        <v>167966</v>
      </c>
      <c r="N28" s="50" t="s">
        <v>93</v>
      </c>
    </row>
    <row r="29" spans="1:25" x14ac:dyDescent="0.2">
      <c r="A29" s="58" t="s">
        <v>85</v>
      </c>
      <c r="B29" s="59">
        <v>20201</v>
      </c>
      <c r="C29" s="59">
        <v>1348</v>
      </c>
      <c r="D29" s="59">
        <v>19943</v>
      </c>
      <c r="E29" s="59">
        <v>1320</v>
      </c>
      <c r="F29" s="59">
        <v>258</v>
      </c>
      <c r="G29" s="59">
        <v>28</v>
      </c>
      <c r="H29" s="59">
        <v>286</v>
      </c>
      <c r="I29" s="62">
        <v>1.2936870079727223E-2</v>
      </c>
      <c r="J29" s="62">
        <v>2.1212121212121213E-2</v>
      </c>
      <c r="K29" s="62">
        <v>1.3450594930160372E-2</v>
      </c>
      <c r="L29" s="63">
        <v>21549</v>
      </c>
      <c r="N29" s="51" t="s">
        <v>18</v>
      </c>
    </row>
    <row r="30" spans="1:25" x14ac:dyDescent="0.2">
      <c r="A30" s="58" t="s">
        <v>86</v>
      </c>
      <c r="B30" s="59">
        <v>157280</v>
      </c>
      <c r="C30" s="59">
        <v>29244</v>
      </c>
      <c r="D30" s="59">
        <v>157002</v>
      </c>
      <c r="E30" s="59">
        <v>29427</v>
      </c>
      <c r="F30" s="59">
        <v>278</v>
      </c>
      <c r="G30" s="59">
        <v>-183</v>
      </c>
      <c r="H30" s="59">
        <v>95</v>
      </c>
      <c r="I30" s="62">
        <v>1.770678080534006E-3</v>
      </c>
      <c r="J30" s="62">
        <v>-6.2187786726475682E-3</v>
      </c>
      <c r="K30" s="62">
        <v>5.0957737261906678E-4</v>
      </c>
      <c r="L30" s="63">
        <v>186524</v>
      </c>
    </row>
    <row r="31" spans="1:25" x14ac:dyDescent="0.2">
      <c r="A31" s="58" t="s">
        <v>87</v>
      </c>
      <c r="B31" s="59">
        <v>105172</v>
      </c>
      <c r="C31" s="59">
        <v>59793</v>
      </c>
      <c r="D31" s="59">
        <v>104954</v>
      </c>
      <c r="E31" s="59">
        <v>60098</v>
      </c>
      <c r="F31" s="59">
        <v>218</v>
      </c>
      <c r="G31" s="59">
        <v>-305</v>
      </c>
      <c r="H31" s="59">
        <v>-87</v>
      </c>
      <c r="I31" s="62">
        <v>2.0771004440040398E-3</v>
      </c>
      <c r="J31" s="62">
        <v>-5.0750440946454121E-3</v>
      </c>
      <c r="K31" s="62">
        <v>-5.271066088263093E-4</v>
      </c>
      <c r="L31" s="63">
        <v>164965</v>
      </c>
      <c r="M31" s="54"/>
      <c r="N31" s="54"/>
      <c r="O31" s="54"/>
      <c r="P31" s="54"/>
      <c r="Q31" s="54"/>
      <c r="R31" s="54"/>
      <c r="S31" s="54"/>
      <c r="T31" s="54"/>
      <c r="U31" s="54"/>
      <c r="V31" s="54"/>
      <c r="W31" s="54"/>
      <c r="X31" s="54"/>
      <c r="Y31" s="54"/>
    </row>
    <row r="32" spans="1:25" x14ac:dyDescent="0.2">
      <c r="A32" s="58" t="s">
        <v>88</v>
      </c>
      <c r="B32" s="59">
        <v>107297</v>
      </c>
      <c r="C32" s="59">
        <v>18181</v>
      </c>
      <c r="D32" s="59">
        <v>107640</v>
      </c>
      <c r="E32" s="59">
        <v>18013</v>
      </c>
      <c r="F32" s="59">
        <v>-343</v>
      </c>
      <c r="G32" s="59">
        <v>168</v>
      </c>
      <c r="H32" s="59">
        <v>-175</v>
      </c>
      <c r="I32" s="62">
        <v>-3.1865477517651433E-3</v>
      </c>
      <c r="J32" s="62">
        <v>9.3265974573918838E-3</v>
      </c>
      <c r="K32" s="62">
        <v>-1.3927244076942056E-3</v>
      </c>
      <c r="L32" s="63">
        <v>125478</v>
      </c>
      <c r="M32" s="54"/>
      <c r="N32" s="54"/>
      <c r="O32" s="54"/>
      <c r="P32" s="54"/>
      <c r="Q32" s="54"/>
      <c r="R32" s="54"/>
      <c r="S32" s="54"/>
      <c r="T32" s="54"/>
      <c r="U32" s="54"/>
      <c r="V32" s="54"/>
      <c r="W32" s="54"/>
      <c r="X32" s="54"/>
      <c r="Y32" s="54"/>
    </row>
    <row r="33" spans="1:25" x14ac:dyDescent="0.2">
      <c r="A33" s="58" t="s">
        <v>89</v>
      </c>
      <c r="B33" s="59">
        <v>42754</v>
      </c>
      <c r="C33" s="59">
        <v>5023</v>
      </c>
      <c r="D33" s="59">
        <v>42884</v>
      </c>
      <c r="E33" s="59">
        <v>5085</v>
      </c>
      <c r="F33" s="59">
        <v>-130</v>
      </c>
      <c r="G33" s="59">
        <v>-62</v>
      </c>
      <c r="H33" s="59">
        <v>-192</v>
      </c>
      <c r="I33" s="62">
        <v>-3.0314336349221154E-3</v>
      </c>
      <c r="J33" s="62">
        <v>-1.2192723697148475E-2</v>
      </c>
      <c r="K33" s="62">
        <v>-4.0025850028143177E-3</v>
      </c>
      <c r="L33" s="63">
        <v>47777</v>
      </c>
      <c r="M33" s="54"/>
      <c r="N33" s="54"/>
      <c r="O33" s="54"/>
      <c r="P33" s="54"/>
      <c r="Q33" s="54"/>
      <c r="R33" s="54"/>
      <c r="S33" s="54"/>
      <c r="T33" s="54"/>
      <c r="U33" s="54"/>
      <c r="V33" s="54"/>
      <c r="W33" s="54"/>
      <c r="X33" s="54"/>
      <c r="Y33" s="54"/>
    </row>
    <row r="34" spans="1:25" x14ac:dyDescent="0.2">
      <c r="A34" s="58" t="s">
        <v>90</v>
      </c>
      <c r="B34" s="59">
        <v>32624</v>
      </c>
      <c r="C34" s="59">
        <v>4016</v>
      </c>
      <c r="D34" s="59">
        <v>33283</v>
      </c>
      <c r="E34" s="59">
        <v>3837</v>
      </c>
      <c r="F34" s="59">
        <v>-659</v>
      </c>
      <c r="G34" s="59">
        <v>179</v>
      </c>
      <c r="H34" s="59">
        <v>-480</v>
      </c>
      <c r="I34" s="62">
        <v>-1.9799897845747077E-2</v>
      </c>
      <c r="J34" s="62">
        <v>4.6651029450091218E-2</v>
      </c>
      <c r="K34" s="62">
        <v>-1.2931034482758621E-2</v>
      </c>
      <c r="L34" s="63">
        <v>36640</v>
      </c>
      <c r="M34" s="54"/>
      <c r="N34" s="54"/>
      <c r="O34" s="54"/>
      <c r="P34" s="54"/>
      <c r="Q34" s="54"/>
      <c r="R34" s="54"/>
      <c r="S34" s="54"/>
      <c r="T34" s="54"/>
      <c r="U34" s="54"/>
      <c r="V34" s="54"/>
      <c r="W34" s="54"/>
      <c r="X34" s="54"/>
      <c r="Y34" s="54"/>
    </row>
    <row r="35" spans="1:25" x14ac:dyDescent="0.2">
      <c r="A35" s="58" t="s">
        <v>91</v>
      </c>
      <c r="B35" s="59">
        <v>91179</v>
      </c>
      <c r="C35" s="59">
        <v>27235</v>
      </c>
      <c r="D35" s="59">
        <v>91676</v>
      </c>
      <c r="E35" s="59">
        <v>27229</v>
      </c>
      <c r="F35" s="59">
        <v>-497</v>
      </c>
      <c r="G35" s="59">
        <v>6</v>
      </c>
      <c r="H35" s="59">
        <v>-491</v>
      </c>
      <c r="I35" s="62">
        <v>-5.4212661983507136E-3</v>
      </c>
      <c r="J35" s="62">
        <v>2.2035329979066436E-4</v>
      </c>
      <c r="K35" s="62">
        <v>-4.1293469576552709E-3</v>
      </c>
      <c r="L35" s="63">
        <v>118414</v>
      </c>
      <c r="M35" s="54"/>
      <c r="N35" s="54"/>
      <c r="O35" s="54"/>
      <c r="P35" s="54"/>
      <c r="Q35" s="54"/>
      <c r="R35" s="54"/>
      <c r="S35" s="54"/>
      <c r="T35" s="54"/>
      <c r="U35" s="54"/>
      <c r="V35" s="54"/>
      <c r="W35" s="54"/>
      <c r="X35" s="54"/>
      <c r="Y35" s="54"/>
    </row>
    <row r="36" spans="1:25" x14ac:dyDescent="0.2">
      <c r="A36" s="60" t="s">
        <v>14</v>
      </c>
      <c r="B36" s="61">
        <v>4398836</v>
      </c>
      <c r="C36" s="61">
        <v>1180518</v>
      </c>
      <c r="D36" s="61">
        <v>4366500</v>
      </c>
      <c r="E36" s="61">
        <v>1169918</v>
      </c>
      <c r="F36" s="61">
        <v>32336</v>
      </c>
      <c r="G36" s="61">
        <v>10600</v>
      </c>
      <c r="H36" s="61">
        <v>42936</v>
      </c>
      <c r="I36" s="62">
        <v>7.4054734913546316E-3</v>
      </c>
      <c r="J36" s="62">
        <v>9.0604640667123672E-3</v>
      </c>
      <c r="K36" s="62">
        <v>7.7551947847868423E-3</v>
      </c>
      <c r="L36" s="63">
        <v>5579354</v>
      </c>
      <c r="M36" s="54"/>
      <c r="N36" s="54"/>
      <c r="O36" s="54"/>
      <c r="P36" s="54"/>
      <c r="Q36" s="54"/>
      <c r="R36" s="54"/>
      <c r="S36" s="54"/>
      <c r="T36" s="54"/>
      <c r="U36" s="54"/>
      <c r="V36" s="54"/>
      <c r="W36" s="54"/>
      <c r="X36" s="54"/>
      <c r="Y36" s="54"/>
    </row>
    <row r="37" spans="1:25" x14ac:dyDescent="0.2">
      <c r="A37" s="2" t="s">
        <v>40</v>
      </c>
      <c r="B37" s="36"/>
      <c r="C37" s="36"/>
      <c r="D37" s="36"/>
      <c r="E37" s="36"/>
      <c r="F37" s="36"/>
      <c r="G37" s="36"/>
      <c r="H37" s="36"/>
      <c r="M37" s="54"/>
      <c r="N37" s="54"/>
      <c r="O37" s="54"/>
      <c r="P37" s="54"/>
      <c r="Q37" s="54"/>
      <c r="R37" s="54"/>
      <c r="S37" s="54"/>
      <c r="T37" s="54"/>
      <c r="U37" s="54"/>
      <c r="V37" s="54"/>
      <c r="W37" s="54"/>
      <c r="X37" s="54"/>
      <c r="Y37" s="54"/>
    </row>
    <row r="38" spans="1:25" x14ac:dyDescent="0.2">
      <c r="A38" s="52" t="s">
        <v>18</v>
      </c>
      <c r="B38" s="53"/>
      <c r="C38" s="53"/>
      <c r="D38" s="53"/>
      <c r="E38" s="53"/>
      <c r="F38" s="53"/>
      <c r="G38" s="53"/>
      <c r="H38" s="53"/>
      <c r="I38" s="64"/>
      <c r="J38" s="64"/>
      <c r="K38" s="64"/>
      <c r="L38" s="64"/>
      <c r="M38" s="54"/>
      <c r="N38" s="54"/>
      <c r="O38" s="54"/>
      <c r="P38" s="54"/>
      <c r="Q38" s="54"/>
      <c r="R38" s="54"/>
      <c r="S38" s="54"/>
      <c r="T38" s="54"/>
      <c r="U38" s="54"/>
      <c r="V38" s="54"/>
      <c r="W38" s="54"/>
      <c r="X38" s="54"/>
      <c r="Y38" s="54"/>
    </row>
    <row r="39" spans="1:25" x14ac:dyDescent="0.2">
      <c r="A39" s="147" t="s">
        <v>123</v>
      </c>
      <c r="B39" s="148"/>
      <c r="C39" s="148"/>
      <c r="D39" s="148"/>
      <c r="E39" s="148"/>
      <c r="F39" s="148"/>
      <c r="G39" s="148"/>
      <c r="H39" s="148"/>
    </row>
    <row r="40" spans="1:25" x14ac:dyDescent="0.2">
      <c r="A40" s="148"/>
      <c r="B40" s="148"/>
      <c r="C40" s="148"/>
      <c r="D40" s="148"/>
      <c r="E40" s="148"/>
      <c r="F40" s="148"/>
      <c r="G40" s="148"/>
      <c r="H40" s="148"/>
    </row>
    <row r="41" spans="1:25" x14ac:dyDescent="0.2">
      <c r="A41" s="148"/>
      <c r="B41" s="148"/>
      <c r="C41" s="148"/>
      <c r="D41" s="148"/>
      <c r="E41" s="148"/>
      <c r="F41" s="148"/>
      <c r="G41" s="148"/>
      <c r="H41" s="148"/>
    </row>
  </sheetData>
  <sortState ref="A6:L36">
    <sortCondition descending="1" ref="H6:H36"/>
  </sortState>
  <mergeCells count="6">
    <mergeCell ref="A39:H41"/>
    <mergeCell ref="A3:A4"/>
    <mergeCell ref="F3:H3"/>
    <mergeCell ref="N2:W2"/>
    <mergeCell ref="B3:C3"/>
    <mergeCell ref="D3:E3"/>
  </mergeCells>
  <pageMargins left="0.25" right="0.25" top="0.75" bottom="0.75" header="0.3" footer="0.3"/>
  <pageSetup paperSize="9" scale="9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workbookViewId="0">
      <selection activeCell="G5" sqref="G5"/>
    </sheetView>
  </sheetViews>
  <sheetFormatPr baseColWidth="10" defaultRowHeight="11.25" x14ac:dyDescent="0.2"/>
  <cols>
    <col min="1" max="1" width="21.28515625" style="65" customWidth="1"/>
    <col min="2" max="5" width="7.85546875" style="65" customWidth="1"/>
    <col min="6" max="16384" width="11.42578125" style="65"/>
  </cols>
  <sheetData>
    <row r="1" spans="1:5" ht="12" thickBot="1" x14ac:dyDescent="0.25">
      <c r="A1" s="66" t="s">
        <v>98</v>
      </c>
      <c r="B1" s="67"/>
      <c r="C1" s="67"/>
      <c r="D1" s="67"/>
    </row>
    <row r="2" spans="1:5" ht="22.5" customHeight="1" thickTop="1" x14ac:dyDescent="0.2">
      <c r="A2" s="72" t="s">
        <v>22</v>
      </c>
      <c r="B2" s="73" t="s">
        <v>23</v>
      </c>
      <c r="C2" s="73" t="s">
        <v>24</v>
      </c>
      <c r="D2" s="73" t="s">
        <v>25</v>
      </c>
      <c r="E2" s="4" t="s">
        <v>26</v>
      </c>
    </row>
    <row r="3" spans="1:5" x14ac:dyDescent="0.2">
      <c r="A3" s="68" t="s">
        <v>94</v>
      </c>
      <c r="B3" s="69">
        <v>2.2000000000000002</v>
      </c>
      <c r="C3" s="69">
        <v>2.2000000000000002</v>
      </c>
      <c r="D3" s="70">
        <v>1.6</v>
      </c>
      <c r="E3" s="70">
        <v>0.6</v>
      </c>
    </row>
    <row r="4" spans="1:5" x14ac:dyDescent="0.2">
      <c r="A4" s="68" t="s">
        <v>95</v>
      </c>
      <c r="B4" s="69">
        <v>1.2</v>
      </c>
      <c r="C4" s="69">
        <v>1.3</v>
      </c>
      <c r="D4" s="70">
        <v>0.9</v>
      </c>
      <c r="E4" s="70">
        <v>0.4</v>
      </c>
    </row>
    <row r="5" spans="1:5" x14ac:dyDescent="0.2">
      <c r="A5" s="68" t="s">
        <v>96</v>
      </c>
      <c r="B5" s="69">
        <v>1.8</v>
      </c>
      <c r="C5" s="69">
        <v>1.8</v>
      </c>
      <c r="D5" s="70">
        <v>1.3</v>
      </c>
      <c r="E5" s="70">
        <v>0.5</v>
      </c>
    </row>
    <row r="6" spans="1:5" x14ac:dyDescent="0.2">
      <c r="A6" s="68" t="s">
        <v>97</v>
      </c>
      <c r="B6" s="69">
        <v>3.4</v>
      </c>
      <c r="C6" s="69">
        <v>3.3</v>
      </c>
      <c r="D6" s="71">
        <v>3</v>
      </c>
      <c r="E6" s="70">
        <v>2.2000000000000002</v>
      </c>
    </row>
    <row r="7" spans="1:5" x14ac:dyDescent="0.2">
      <c r="A7" s="153" t="s">
        <v>99</v>
      </c>
      <c r="B7" s="154"/>
      <c r="C7" s="154"/>
      <c r="D7" s="154"/>
      <c r="E7" s="154"/>
    </row>
    <row r="8" spans="1:5" x14ac:dyDescent="0.2">
      <c r="A8" s="154"/>
      <c r="B8" s="154"/>
      <c r="C8" s="154"/>
      <c r="D8" s="154"/>
      <c r="E8" s="154"/>
    </row>
    <row r="9" spans="1:5" ht="27.75" customHeight="1" x14ac:dyDescent="0.2">
      <c r="A9" s="155" t="s">
        <v>100</v>
      </c>
      <c r="B9" s="155"/>
      <c r="C9" s="155"/>
      <c r="D9" s="155"/>
      <c r="E9" s="156"/>
    </row>
    <row r="10" spans="1:5" ht="15.75" thickBot="1" x14ac:dyDescent="0.25">
      <c r="A10" s="157" t="s">
        <v>58</v>
      </c>
      <c r="B10" s="143"/>
      <c r="C10" s="143"/>
      <c r="D10" s="143"/>
      <c r="E10" s="143"/>
    </row>
  </sheetData>
  <mergeCells count="3">
    <mergeCell ref="A7:E8"/>
    <mergeCell ref="A9:E9"/>
    <mergeCell ref="A10:E10"/>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E40" sqref="E40"/>
    </sheetView>
  </sheetViews>
  <sheetFormatPr baseColWidth="10" defaultRowHeight="11.25" x14ac:dyDescent="0.2"/>
  <cols>
    <col min="1" max="1" width="18.140625" style="1" customWidth="1"/>
    <col min="2" max="13" width="7.85546875" style="74" customWidth="1"/>
    <col min="14" max="16384" width="11.42578125" style="1"/>
  </cols>
  <sheetData>
    <row r="1" spans="1:14" ht="12" thickBot="1" x14ac:dyDescent="0.25"/>
    <row r="2" spans="1:14" ht="12" thickTop="1" x14ac:dyDescent="0.2">
      <c r="A2" s="81"/>
      <c r="B2" s="82">
        <v>2005</v>
      </c>
      <c r="C2" s="82">
        <v>2006</v>
      </c>
      <c r="D2" s="82">
        <v>2007</v>
      </c>
      <c r="E2" s="82">
        <v>2008</v>
      </c>
      <c r="F2" s="82">
        <v>2009</v>
      </c>
      <c r="G2" s="82">
        <v>2010</v>
      </c>
      <c r="H2" s="82">
        <v>2011</v>
      </c>
      <c r="I2" s="82">
        <v>2012</v>
      </c>
      <c r="J2" s="82">
        <v>2013</v>
      </c>
      <c r="K2" s="82">
        <v>2014</v>
      </c>
      <c r="L2" s="82">
        <v>2015</v>
      </c>
      <c r="M2" s="82">
        <v>2016</v>
      </c>
    </row>
    <row r="3" spans="1:14" x14ac:dyDescent="0.2">
      <c r="A3" s="77" t="s">
        <v>2</v>
      </c>
      <c r="B3" s="78">
        <v>0.20830000000000001</v>
      </c>
      <c r="C3" s="78">
        <v>0.2092</v>
      </c>
      <c r="D3" s="78">
        <v>0.2132</v>
      </c>
      <c r="E3" s="78">
        <v>0.2112</v>
      </c>
      <c r="F3" s="78">
        <v>0.2117</v>
      </c>
      <c r="G3" s="78">
        <v>0.2127</v>
      </c>
      <c r="H3" s="78">
        <v>0.21429999999999999</v>
      </c>
      <c r="I3" s="78">
        <v>0.2157</v>
      </c>
      <c r="J3" s="78">
        <v>0.2152</v>
      </c>
      <c r="K3" s="78">
        <v>0.21729999999999999</v>
      </c>
      <c r="L3" s="78">
        <v>0.2198</v>
      </c>
      <c r="M3" s="78">
        <v>0.22159999999999999</v>
      </c>
    </row>
    <row r="4" spans="1:14" x14ac:dyDescent="0.2">
      <c r="A4" s="79" t="s">
        <v>35</v>
      </c>
      <c r="B4" s="80">
        <v>0.20369999999999999</v>
      </c>
      <c r="C4" s="80">
        <v>0.20530000000000001</v>
      </c>
      <c r="D4" s="80">
        <v>0.2082</v>
      </c>
      <c r="E4" s="80">
        <v>0.2084</v>
      </c>
      <c r="F4" s="80">
        <v>0.2084</v>
      </c>
      <c r="G4" s="80">
        <v>0.20930000000000001</v>
      </c>
      <c r="H4" s="80">
        <v>0.21060000000000001</v>
      </c>
      <c r="I4" s="80">
        <v>0.21049999999999999</v>
      </c>
      <c r="J4" s="80">
        <v>0.2104</v>
      </c>
      <c r="K4" s="80">
        <v>0.2112</v>
      </c>
      <c r="L4" s="80">
        <v>0.21290000000000001</v>
      </c>
      <c r="M4" s="80">
        <v>0.2152</v>
      </c>
    </row>
    <row r="5" spans="1:14" x14ac:dyDescent="0.2">
      <c r="A5" s="158" t="s">
        <v>101</v>
      </c>
      <c r="B5" s="159"/>
      <c r="C5" s="159"/>
      <c r="D5" s="159"/>
      <c r="E5" s="159"/>
      <c r="F5" s="159"/>
      <c r="G5" s="159"/>
      <c r="H5" s="159"/>
    </row>
    <row r="6" spans="1:14" x14ac:dyDescent="0.2">
      <c r="A6" s="148"/>
      <c r="B6" s="148"/>
      <c r="C6" s="148"/>
      <c r="D6" s="148"/>
      <c r="E6" s="148"/>
      <c r="F6" s="148"/>
      <c r="G6" s="148"/>
      <c r="H6" s="148"/>
    </row>
    <row r="7" spans="1:14" x14ac:dyDescent="0.2">
      <c r="A7" s="76"/>
    </row>
    <row r="8" spans="1:14" x14ac:dyDescent="0.2">
      <c r="A8" s="76"/>
    </row>
    <row r="9" spans="1:14" x14ac:dyDescent="0.2">
      <c r="A9" s="76"/>
    </row>
    <row r="11" spans="1:14" ht="12" thickBot="1" x14ac:dyDescent="0.25"/>
    <row r="12" spans="1:14" ht="12" thickTop="1" x14ac:dyDescent="0.2">
      <c r="K12" s="160"/>
      <c r="L12" s="160">
        <v>2015</v>
      </c>
      <c r="M12" s="160"/>
    </row>
    <row r="13" spans="1:14" x14ac:dyDescent="0.2">
      <c r="A13" s="1" t="s">
        <v>19</v>
      </c>
      <c r="K13" s="161"/>
      <c r="L13" s="83" t="s">
        <v>104</v>
      </c>
      <c r="M13" s="83" t="s">
        <v>13</v>
      </c>
    </row>
    <row r="14" spans="1:14" x14ac:dyDescent="0.2">
      <c r="K14" s="84" t="s">
        <v>102</v>
      </c>
      <c r="L14" s="85">
        <v>804567</v>
      </c>
      <c r="M14" s="85">
        <v>176860</v>
      </c>
      <c r="N14" s="1">
        <f>M14*100/L14</f>
        <v>21.982010199274889</v>
      </c>
    </row>
    <row r="15" spans="1:14" x14ac:dyDescent="0.2">
      <c r="K15" s="86" t="s">
        <v>103</v>
      </c>
      <c r="L15" s="87">
        <v>3289131</v>
      </c>
      <c r="M15" s="87">
        <v>700392</v>
      </c>
      <c r="N15" s="1">
        <f>M15*100/L15</f>
        <v>21.294135137822117</v>
      </c>
    </row>
    <row r="16" spans="1:14" x14ac:dyDescent="0.2">
      <c r="K16" s="75"/>
      <c r="L16" s="75"/>
      <c r="M16" s="75"/>
    </row>
    <row r="17" spans="1:14" x14ac:dyDescent="0.2">
      <c r="K17" s="75"/>
      <c r="L17" s="75"/>
      <c r="M17" s="75"/>
    </row>
    <row r="18" spans="1:14" ht="12" thickBot="1" x14ac:dyDescent="0.25">
      <c r="K18" s="75"/>
      <c r="L18" s="75"/>
      <c r="M18" s="75"/>
    </row>
    <row r="19" spans="1:14" ht="12" thickTop="1" x14ac:dyDescent="0.2">
      <c r="K19" s="160"/>
      <c r="L19" s="160">
        <v>2016</v>
      </c>
      <c r="M19" s="160"/>
    </row>
    <row r="20" spans="1:14" x14ac:dyDescent="0.2">
      <c r="K20" s="161"/>
      <c r="L20" s="83" t="s">
        <v>104</v>
      </c>
      <c r="M20" s="83" t="s">
        <v>13</v>
      </c>
    </row>
    <row r="21" spans="1:14" x14ac:dyDescent="0.2">
      <c r="K21" s="84" t="s">
        <v>102</v>
      </c>
      <c r="L21" s="85">
        <v>809803</v>
      </c>
      <c r="M21" s="85">
        <v>179458</v>
      </c>
      <c r="N21" s="1">
        <f>M21*100/L21</f>
        <v>22.160698342683343</v>
      </c>
    </row>
    <row r="22" spans="1:14" x14ac:dyDescent="0.2">
      <c r="K22" s="86" t="s">
        <v>103</v>
      </c>
      <c r="L22" s="87">
        <v>3283515</v>
      </c>
      <c r="M22" s="87">
        <v>706620</v>
      </c>
      <c r="N22" s="1">
        <f>M22*100/L22</f>
        <v>21.520230606529893</v>
      </c>
    </row>
    <row r="23" spans="1:14" x14ac:dyDescent="0.2">
      <c r="K23" s="75"/>
      <c r="L23" s="75"/>
      <c r="M23" s="75"/>
    </row>
    <row r="24" spans="1:14" x14ac:dyDescent="0.2">
      <c r="K24" s="75"/>
      <c r="L24" s="75"/>
      <c r="M24" s="75"/>
    </row>
    <row r="25" spans="1:14" x14ac:dyDescent="0.2">
      <c r="K25" s="75"/>
      <c r="L25" s="75"/>
      <c r="M25" s="75"/>
    </row>
    <row r="28" spans="1:14" x14ac:dyDescent="0.2">
      <c r="A28" s="1" t="s">
        <v>105</v>
      </c>
    </row>
    <row r="29" spans="1:14" x14ac:dyDescent="0.2">
      <c r="A29" s="1" t="s">
        <v>18</v>
      </c>
    </row>
  </sheetData>
  <mergeCells count="5">
    <mergeCell ref="A5:H6"/>
    <mergeCell ref="K12:K13"/>
    <mergeCell ref="L12:M12"/>
    <mergeCell ref="K19:K20"/>
    <mergeCell ref="L19:M19"/>
  </mergeCells>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Normal="100" workbookViewId="0">
      <selection activeCell="A9" sqref="A9:E9"/>
    </sheetView>
  </sheetViews>
  <sheetFormatPr baseColWidth="10" defaultRowHeight="11.25" x14ac:dyDescent="0.2"/>
  <cols>
    <col min="1" max="1" width="28.42578125" style="89" customWidth="1"/>
    <col min="2" max="5" width="8" style="89" customWidth="1"/>
    <col min="6" max="16384" width="11.42578125" style="89"/>
  </cols>
  <sheetData>
    <row r="1" spans="1:5" ht="12" thickBot="1" x14ac:dyDescent="0.25">
      <c r="A1" s="90" t="s">
        <v>106</v>
      </c>
      <c r="B1" s="91"/>
      <c r="C1" s="91"/>
      <c r="D1" s="91"/>
    </row>
    <row r="2" spans="1:5" s="92" customFormat="1" ht="21.75" customHeight="1" thickTop="1" x14ac:dyDescent="0.25">
      <c r="A2" s="72" t="s">
        <v>22</v>
      </c>
      <c r="B2" s="73" t="s">
        <v>23</v>
      </c>
      <c r="C2" s="73" t="s">
        <v>24</v>
      </c>
      <c r="D2" s="73" t="s">
        <v>25</v>
      </c>
      <c r="E2" s="35" t="s">
        <v>26</v>
      </c>
    </row>
    <row r="3" spans="1:5" x14ac:dyDescent="0.2">
      <c r="A3" s="93" t="s">
        <v>30</v>
      </c>
      <c r="B3" s="69">
        <v>3.4</v>
      </c>
      <c r="C3" s="69">
        <v>3.3</v>
      </c>
      <c r="D3" s="94">
        <v>3</v>
      </c>
      <c r="E3" s="69">
        <v>2.2000000000000002</v>
      </c>
    </row>
    <row r="4" spans="1:5" x14ac:dyDescent="0.2">
      <c r="A4" s="93" t="s">
        <v>107</v>
      </c>
      <c r="B4" s="69">
        <v>60.3</v>
      </c>
      <c r="C4" s="69">
        <v>61.1</v>
      </c>
      <c r="D4" s="69">
        <v>62.4</v>
      </c>
      <c r="E4" s="69">
        <v>63.3</v>
      </c>
    </row>
    <row r="5" spans="1:5" x14ac:dyDescent="0.2">
      <c r="A5" s="93" t="s">
        <v>31</v>
      </c>
      <c r="B5" s="69">
        <v>25.4</v>
      </c>
      <c r="C5" s="69">
        <v>25.3</v>
      </c>
      <c r="D5" s="69">
        <v>24.6</v>
      </c>
      <c r="E5" s="69">
        <v>24.5</v>
      </c>
    </row>
    <row r="6" spans="1:5" ht="22.5" x14ac:dyDescent="0.2">
      <c r="A6" s="95" t="s">
        <v>109</v>
      </c>
      <c r="B6" s="96">
        <v>6</v>
      </c>
      <c r="C6" s="97">
        <v>5.9</v>
      </c>
      <c r="D6" s="97">
        <v>5.7</v>
      </c>
      <c r="E6" s="97">
        <v>5.7</v>
      </c>
    </row>
    <row r="7" spans="1:5" x14ac:dyDescent="0.2">
      <c r="A7" s="95" t="s">
        <v>108</v>
      </c>
      <c r="B7" s="97">
        <v>19.5</v>
      </c>
      <c r="C7" s="97">
        <v>19.5</v>
      </c>
      <c r="D7" s="96">
        <v>19</v>
      </c>
      <c r="E7" s="97">
        <v>18.8</v>
      </c>
    </row>
    <row r="8" spans="1:5" ht="22.5" x14ac:dyDescent="0.2">
      <c r="A8" s="93" t="s">
        <v>32</v>
      </c>
      <c r="B8" s="69">
        <v>10.9</v>
      </c>
      <c r="C8" s="69">
        <v>10.3</v>
      </c>
      <c r="D8" s="94">
        <v>10</v>
      </c>
      <c r="E8" s="69">
        <v>9.9</v>
      </c>
    </row>
    <row r="9" spans="1:5" ht="27" customHeight="1" x14ac:dyDescent="0.2">
      <c r="A9" s="155" t="s">
        <v>140</v>
      </c>
      <c r="B9" s="155"/>
      <c r="C9" s="155"/>
      <c r="D9" s="155"/>
      <c r="E9" s="156"/>
    </row>
    <row r="10" spans="1:5" x14ac:dyDescent="0.2">
      <c r="A10" s="162" t="s">
        <v>100</v>
      </c>
      <c r="B10" s="156"/>
      <c r="C10" s="156"/>
      <c r="D10" s="156"/>
      <c r="E10" s="156"/>
    </row>
    <row r="11" spans="1:5" x14ac:dyDescent="0.2">
      <c r="A11" s="156"/>
      <c r="B11" s="156"/>
      <c r="C11" s="156"/>
      <c r="D11" s="156"/>
      <c r="E11" s="156"/>
    </row>
    <row r="12" spans="1:5" ht="15.75" thickBot="1" x14ac:dyDescent="0.25">
      <c r="A12" s="157" t="s">
        <v>58</v>
      </c>
      <c r="B12" s="143"/>
      <c r="C12" s="143"/>
      <c r="D12" s="143"/>
      <c r="E12" s="143"/>
    </row>
  </sheetData>
  <mergeCells count="3">
    <mergeCell ref="A12:E12"/>
    <mergeCell ref="A9:E9"/>
    <mergeCell ref="A10:E1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Normal="100" workbookViewId="0">
      <selection activeCell="A13" sqref="A13:E14"/>
    </sheetView>
  </sheetViews>
  <sheetFormatPr baseColWidth="10" defaultRowHeight="11.25" x14ac:dyDescent="0.2"/>
  <cols>
    <col min="1" max="1" width="29.28515625" style="89" customWidth="1"/>
    <col min="2" max="5" width="8.42578125" style="89" customWidth="1"/>
    <col min="6" max="16384" width="11.42578125" style="89"/>
  </cols>
  <sheetData>
    <row r="1" spans="1:5" ht="12" thickBot="1" x14ac:dyDescent="0.25">
      <c r="A1" s="66" t="s">
        <v>110</v>
      </c>
      <c r="B1" s="98"/>
      <c r="C1" s="98"/>
      <c r="D1" s="98"/>
    </row>
    <row r="2" spans="1:5" ht="24.75" customHeight="1" thickTop="1" x14ac:dyDescent="0.2">
      <c r="A2" s="72" t="s">
        <v>22</v>
      </c>
      <c r="B2" s="73" t="s">
        <v>23</v>
      </c>
      <c r="C2" s="73" t="s">
        <v>24</v>
      </c>
      <c r="D2" s="73" t="s">
        <v>25</v>
      </c>
      <c r="E2" s="88" t="s">
        <v>26</v>
      </c>
    </row>
    <row r="3" spans="1:5" x14ac:dyDescent="0.2">
      <c r="A3" s="93" t="s">
        <v>111</v>
      </c>
      <c r="B3" s="70">
        <v>7.8</v>
      </c>
      <c r="C3" s="70">
        <v>7.4</v>
      </c>
      <c r="D3" s="70">
        <v>6.7</v>
      </c>
      <c r="E3" s="70">
        <v>4.3</v>
      </c>
    </row>
    <row r="4" spans="1:5" x14ac:dyDescent="0.2">
      <c r="A4" s="93" t="s">
        <v>112</v>
      </c>
      <c r="B4" s="70">
        <f t="shared" ref="B4:D4" si="0">B5+B6+B7</f>
        <v>62.7</v>
      </c>
      <c r="C4" s="70">
        <f t="shared" si="0"/>
        <v>63.5</v>
      </c>
      <c r="D4" s="70">
        <f t="shared" si="0"/>
        <v>64.400000000000006</v>
      </c>
      <c r="E4" s="70">
        <f>E5+E6+E7</f>
        <v>65.400000000000006</v>
      </c>
    </row>
    <row r="5" spans="1:5" x14ac:dyDescent="0.2">
      <c r="A5" s="95" t="s">
        <v>113</v>
      </c>
      <c r="B5" s="99">
        <v>33.6</v>
      </c>
      <c r="C5" s="99">
        <v>34.200000000000003</v>
      </c>
      <c r="D5" s="99">
        <v>33.799999999999997</v>
      </c>
      <c r="E5" s="99">
        <v>34.700000000000003</v>
      </c>
    </row>
    <row r="6" spans="1:5" x14ac:dyDescent="0.2">
      <c r="A6" s="95" t="s">
        <v>114</v>
      </c>
      <c r="B6" s="99">
        <v>19.3</v>
      </c>
      <c r="C6" s="99">
        <v>19.600000000000001</v>
      </c>
      <c r="D6" s="99">
        <v>20.7</v>
      </c>
      <c r="E6" s="99">
        <v>21.3</v>
      </c>
    </row>
    <row r="7" spans="1:5" x14ac:dyDescent="0.2">
      <c r="A7" s="95" t="s">
        <v>115</v>
      </c>
      <c r="B7" s="99">
        <v>9.8000000000000007</v>
      </c>
      <c r="C7" s="99">
        <v>9.6999999999999993</v>
      </c>
      <c r="D7" s="99">
        <v>9.9</v>
      </c>
      <c r="E7" s="99">
        <v>9.4</v>
      </c>
    </row>
    <row r="8" spans="1:5" ht="15.75" customHeight="1" x14ac:dyDescent="0.2">
      <c r="A8" s="93" t="s">
        <v>116</v>
      </c>
      <c r="B8" s="70">
        <v>22.9</v>
      </c>
      <c r="C8" s="70">
        <v>22.6</v>
      </c>
      <c r="D8" s="70">
        <v>22.6</v>
      </c>
      <c r="E8" s="70">
        <v>24.2</v>
      </c>
    </row>
    <row r="9" spans="1:5" x14ac:dyDescent="0.2">
      <c r="A9" s="95" t="s">
        <v>117</v>
      </c>
      <c r="B9" s="70">
        <v>11.3</v>
      </c>
      <c r="C9" s="71">
        <v>11</v>
      </c>
      <c r="D9" s="70">
        <v>10.7</v>
      </c>
      <c r="E9" s="70">
        <v>11.7</v>
      </c>
    </row>
    <row r="10" spans="1:5" x14ac:dyDescent="0.2">
      <c r="A10" s="93" t="s">
        <v>118</v>
      </c>
      <c r="B10" s="70">
        <v>3.5</v>
      </c>
      <c r="C10" s="70">
        <v>3.4</v>
      </c>
      <c r="D10" s="70">
        <v>3.3</v>
      </c>
      <c r="E10" s="70">
        <v>3.1</v>
      </c>
    </row>
    <row r="11" spans="1:5" ht="22.5" x14ac:dyDescent="0.2">
      <c r="A11" s="93" t="s">
        <v>32</v>
      </c>
      <c r="B11" s="70">
        <f t="shared" ref="B11:D11" si="1">100-(B3+B4+B8+B10)</f>
        <v>3.0999999999999943</v>
      </c>
      <c r="C11" s="70">
        <f t="shared" si="1"/>
        <v>3.0999999999999943</v>
      </c>
      <c r="D11" s="71">
        <f t="shared" si="1"/>
        <v>2.9999999999999858</v>
      </c>
      <c r="E11" s="71">
        <f>100-(E3+E4+E8+E10)</f>
        <v>3</v>
      </c>
    </row>
    <row r="12" spans="1:5" ht="26.25" customHeight="1" x14ac:dyDescent="0.2">
      <c r="A12" s="155" t="s">
        <v>119</v>
      </c>
      <c r="B12" s="155"/>
      <c r="C12" s="155"/>
      <c r="D12" s="155"/>
      <c r="E12" s="156"/>
    </row>
    <row r="13" spans="1:5" x14ac:dyDescent="0.2">
      <c r="A13" s="162" t="s">
        <v>100</v>
      </c>
      <c r="B13" s="156"/>
      <c r="C13" s="156"/>
      <c r="D13" s="156"/>
      <c r="E13" s="156"/>
    </row>
    <row r="14" spans="1:5" x14ac:dyDescent="0.2">
      <c r="A14" s="156"/>
      <c r="B14" s="156"/>
      <c r="C14" s="156"/>
      <c r="D14" s="156"/>
      <c r="E14" s="156"/>
    </row>
    <row r="15" spans="1:5" ht="12" thickBot="1" x14ac:dyDescent="0.25">
      <c r="A15" s="163" t="s">
        <v>58</v>
      </c>
      <c r="B15" s="164"/>
      <c r="C15" s="164"/>
      <c r="D15" s="164"/>
      <c r="E15" s="164"/>
    </row>
  </sheetData>
  <mergeCells count="3">
    <mergeCell ref="A12:E12"/>
    <mergeCell ref="A13:E14"/>
    <mergeCell ref="A15:E15"/>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workbookViewId="0">
      <selection activeCell="K43" sqref="K43"/>
    </sheetView>
  </sheetViews>
  <sheetFormatPr baseColWidth="10" defaultRowHeight="11.25" x14ac:dyDescent="0.2"/>
  <cols>
    <col min="1" max="1" width="20" style="100" customWidth="1"/>
    <col min="2" max="6" width="11.42578125" style="100"/>
    <col min="7" max="7" width="1.85546875" style="100" customWidth="1"/>
    <col min="8" max="16384" width="11.42578125" style="100"/>
  </cols>
  <sheetData>
    <row r="1" spans="1:12" ht="12" thickBot="1" x14ac:dyDescent="0.25">
      <c r="A1" s="165"/>
      <c r="B1" s="166"/>
      <c r="C1" s="166"/>
      <c r="D1" s="166"/>
      <c r="E1" s="166"/>
    </row>
    <row r="2" spans="1:12" ht="23.25" thickTop="1" x14ac:dyDescent="0.2">
      <c r="A2" s="108" t="s">
        <v>34</v>
      </c>
      <c r="B2" s="109" t="s">
        <v>27</v>
      </c>
      <c r="C2" s="109" t="s">
        <v>28</v>
      </c>
      <c r="D2" s="109" t="s">
        <v>29</v>
      </c>
      <c r="E2" s="109" t="s">
        <v>25</v>
      </c>
      <c r="F2" s="109" t="s">
        <v>26</v>
      </c>
    </row>
    <row r="3" spans="1:12" x14ac:dyDescent="0.2">
      <c r="A3" s="101" t="s">
        <v>61</v>
      </c>
      <c r="B3" s="102">
        <v>10.119999999999999</v>
      </c>
      <c r="C3" s="102">
        <v>10.11</v>
      </c>
      <c r="D3" s="102">
        <v>9.2899999999999991</v>
      </c>
      <c r="E3" s="102">
        <v>9.2899999999999991</v>
      </c>
      <c r="F3" s="102">
        <v>5.16</v>
      </c>
    </row>
    <row r="4" spans="1:12" x14ac:dyDescent="0.2">
      <c r="A4" s="103" t="s">
        <v>90</v>
      </c>
      <c r="B4" s="104">
        <v>9.58</v>
      </c>
      <c r="C4" s="104">
        <v>9.68</v>
      </c>
      <c r="D4" s="104">
        <v>8.91</v>
      </c>
      <c r="E4" s="104">
        <v>8.91</v>
      </c>
      <c r="F4" s="104">
        <v>4.29</v>
      </c>
      <c r="H4" s="165" t="s">
        <v>120</v>
      </c>
      <c r="I4" s="166"/>
      <c r="J4" s="166"/>
      <c r="K4" s="166"/>
      <c r="L4" s="166"/>
    </row>
    <row r="5" spans="1:12" x14ac:dyDescent="0.2">
      <c r="A5" s="103" t="s">
        <v>76</v>
      </c>
      <c r="B5" s="104">
        <v>9.83</v>
      </c>
      <c r="C5" s="104">
        <v>10.58</v>
      </c>
      <c r="D5" s="104">
        <v>8.75</v>
      </c>
      <c r="E5" s="104">
        <v>8.75</v>
      </c>
      <c r="F5" s="104">
        <v>6.28</v>
      </c>
    </row>
    <row r="6" spans="1:12" x14ac:dyDescent="0.2">
      <c r="A6" s="101" t="s">
        <v>73</v>
      </c>
      <c r="B6" s="102">
        <v>10.1</v>
      </c>
      <c r="C6" s="102">
        <v>8.98</v>
      </c>
      <c r="D6" s="102">
        <v>8.33</v>
      </c>
      <c r="E6" s="102">
        <v>8.33</v>
      </c>
      <c r="F6" s="102">
        <v>6.19</v>
      </c>
    </row>
    <row r="7" spans="1:12" x14ac:dyDescent="0.2">
      <c r="A7" s="101" t="s">
        <v>82</v>
      </c>
      <c r="B7" s="102">
        <v>9.24</v>
      </c>
      <c r="C7" s="102">
        <v>8.81</v>
      </c>
      <c r="D7" s="102">
        <v>7.88</v>
      </c>
      <c r="E7" s="102">
        <v>7.88</v>
      </c>
      <c r="F7" s="102">
        <v>4.68</v>
      </c>
    </row>
    <row r="8" spans="1:12" x14ac:dyDescent="0.2">
      <c r="A8" s="101" t="s">
        <v>74</v>
      </c>
      <c r="B8" s="102">
        <v>8.8000000000000007</v>
      </c>
      <c r="C8" s="102">
        <v>8.59</v>
      </c>
      <c r="D8" s="102">
        <v>7.84</v>
      </c>
      <c r="E8" s="102">
        <v>7.84</v>
      </c>
      <c r="F8" s="102">
        <v>5.12</v>
      </c>
    </row>
    <row r="9" spans="1:12" x14ac:dyDescent="0.2">
      <c r="A9" s="101" t="s">
        <v>87</v>
      </c>
      <c r="B9" s="102">
        <v>8.6999999999999993</v>
      </c>
      <c r="C9" s="102">
        <v>8.58</v>
      </c>
      <c r="D9" s="102">
        <v>7.32</v>
      </c>
      <c r="E9" s="102">
        <v>7.32</v>
      </c>
      <c r="F9" s="102">
        <v>5.91</v>
      </c>
    </row>
    <row r="10" spans="1:12" x14ac:dyDescent="0.2">
      <c r="A10" s="101" t="s">
        <v>71</v>
      </c>
      <c r="B10" s="102">
        <v>8.1199999999999992</v>
      </c>
      <c r="C10" s="102">
        <v>7.92</v>
      </c>
      <c r="D10" s="102">
        <v>7.27</v>
      </c>
      <c r="E10" s="102">
        <v>7.27</v>
      </c>
      <c r="F10" s="102">
        <v>4.0999999999999996</v>
      </c>
    </row>
    <row r="11" spans="1:12" x14ac:dyDescent="0.2">
      <c r="A11" s="101" t="s">
        <v>64</v>
      </c>
      <c r="B11" s="102">
        <v>8.8699999999999992</v>
      </c>
      <c r="C11" s="102">
        <v>8.06</v>
      </c>
      <c r="D11" s="102">
        <v>7.25</v>
      </c>
      <c r="E11" s="102">
        <v>7.25</v>
      </c>
      <c r="F11" s="102">
        <v>5.05</v>
      </c>
    </row>
    <row r="12" spans="1:12" x14ac:dyDescent="0.2">
      <c r="A12" s="101" t="s">
        <v>62</v>
      </c>
      <c r="B12" s="102">
        <v>8.49</v>
      </c>
      <c r="C12" s="102">
        <v>7.78</v>
      </c>
      <c r="D12" s="102">
        <v>7.23</v>
      </c>
      <c r="E12" s="102">
        <v>7.23</v>
      </c>
      <c r="F12" s="102">
        <v>3.96</v>
      </c>
    </row>
    <row r="13" spans="1:12" x14ac:dyDescent="0.2">
      <c r="A13" s="101" t="s">
        <v>77</v>
      </c>
      <c r="B13" s="102">
        <v>8.25</v>
      </c>
      <c r="C13" s="102">
        <v>7.38</v>
      </c>
      <c r="D13" s="102">
        <v>7</v>
      </c>
      <c r="E13" s="102">
        <v>7</v>
      </c>
      <c r="F13" s="102">
        <v>3.95</v>
      </c>
    </row>
    <row r="14" spans="1:12" x14ac:dyDescent="0.2">
      <c r="A14" s="103" t="s">
        <v>80</v>
      </c>
      <c r="B14" s="104">
        <v>8.41</v>
      </c>
      <c r="C14" s="104">
        <v>8.11</v>
      </c>
      <c r="D14" s="104">
        <v>6.95</v>
      </c>
      <c r="E14" s="104">
        <v>6.95</v>
      </c>
      <c r="F14" s="104">
        <v>4.1500000000000004</v>
      </c>
    </row>
    <row r="15" spans="1:12" x14ac:dyDescent="0.2">
      <c r="A15" s="101" t="s">
        <v>70</v>
      </c>
      <c r="B15" s="102">
        <v>7.48</v>
      </c>
      <c r="C15" s="102">
        <v>6.97</v>
      </c>
      <c r="D15" s="102">
        <v>6.7</v>
      </c>
      <c r="E15" s="102">
        <v>6.7</v>
      </c>
      <c r="F15" s="102">
        <v>5.18</v>
      </c>
    </row>
    <row r="16" spans="1:12" x14ac:dyDescent="0.2">
      <c r="A16" s="101" t="s">
        <v>75</v>
      </c>
      <c r="B16" s="102">
        <v>7.63</v>
      </c>
      <c r="C16" s="102">
        <v>7.29</v>
      </c>
      <c r="D16" s="102">
        <v>6.69</v>
      </c>
      <c r="E16" s="102">
        <v>6.69</v>
      </c>
      <c r="F16" s="102">
        <v>4.46</v>
      </c>
    </row>
    <row r="17" spans="1:8" x14ac:dyDescent="0.2">
      <c r="A17" s="112" t="s">
        <v>121</v>
      </c>
      <c r="B17" s="105">
        <v>7.82</v>
      </c>
      <c r="C17" s="105">
        <v>7.38</v>
      </c>
      <c r="D17" s="105">
        <v>6.68</v>
      </c>
      <c r="E17" s="105">
        <v>6.68</v>
      </c>
      <c r="F17" s="105">
        <v>4.32</v>
      </c>
    </row>
    <row r="18" spans="1:8" x14ac:dyDescent="0.2">
      <c r="A18" s="103" t="s">
        <v>66</v>
      </c>
      <c r="B18" s="104">
        <v>6.85</v>
      </c>
      <c r="C18" s="104">
        <v>7.14</v>
      </c>
      <c r="D18" s="104">
        <v>6.61</v>
      </c>
      <c r="E18" s="104">
        <v>6.61</v>
      </c>
      <c r="F18" s="104">
        <v>4.09</v>
      </c>
    </row>
    <row r="19" spans="1:8" x14ac:dyDescent="0.2">
      <c r="A19" s="101" t="s">
        <v>83</v>
      </c>
      <c r="B19" s="102">
        <v>7.73</v>
      </c>
      <c r="C19" s="102">
        <v>7.32</v>
      </c>
      <c r="D19" s="102">
        <v>6.53</v>
      </c>
      <c r="E19" s="102">
        <v>6.53</v>
      </c>
      <c r="F19" s="102">
        <v>4.9800000000000004</v>
      </c>
    </row>
    <row r="20" spans="1:8" ht="15" customHeight="1" x14ac:dyDescent="0.2">
      <c r="A20" s="101" t="s">
        <v>84</v>
      </c>
      <c r="B20" s="102">
        <v>8.01</v>
      </c>
      <c r="C20" s="102">
        <v>7.51</v>
      </c>
      <c r="D20" s="102">
        <v>6.33</v>
      </c>
      <c r="E20" s="102">
        <v>6.33</v>
      </c>
      <c r="F20" s="102">
        <v>4.21</v>
      </c>
    </row>
    <row r="21" spans="1:8" ht="15" customHeight="1" x14ac:dyDescent="0.2">
      <c r="A21" s="101" t="s">
        <v>65</v>
      </c>
      <c r="B21" s="102">
        <v>7.64</v>
      </c>
      <c r="C21" s="102">
        <v>6.71</v>
      </c>
      <c r="D21" s="102">
        <v>6.2</v>
      </c>
      <c r="E21" s="102">
        <v>6.2</v>
      </c>
      <c r="F21" s="102">
        <v>3.75</v>
      </c>
    </row>
    <row r="22" spans="1:8" ht="15" customHeight="1" x14ac:dyDescent="0.2">
      <c r="A22" s="101" t="s">
        <v>79</v>
      </c>
      <c r="B22" s="102">
        <v>7.44</v>
      </c>
      <c r="C22" s="102">
        <v>7.44</v>
      </c>
      <c r="D22" s="102">
        <v>6.18</v>
      </c>
      <c r="E22" s="102">
        <v>6.18</v>
      </c>
      <c r="F22" s="102">
        <v>4.57</v>
      </c>
    </row>
    <row r="23" spans="1:8" ht="15" customHeight="1" x14ac:dyDescent="0.2">
      <c r="A23" s="101" t="s">
        <v>86</v>
      </c>
      <c r="B23" s="102">
        <v>7.65</v>
      </c>
      <c r="C23" s="102">
        <v>6.77</v>
      </c>
      <c r="D23" s="102">
        <v>6.15</v>
      </c>
      <c r="E23" s="102">
        <v>6.15</v>
      </c>
      <c r="F23" s="102">
        <v>4.62</v>
      </c>
    </row>
    <row r="24" spans="1:8" ht="15" customHeight="1" x14ac:dyDescent="0.2">
      <c r="A24" s="101" t="s">
        <v>88</v>
      </c>
      <c r="B24" s="102">
        <v>6.75</v>
      </c>
      <c r="C24" s="102">
        <v>6.6</v>
      </c>
      <c r="D24" s="102">
        <v>6.14</v>
      </c>
      <c r="E24" s="102">
        <v>6.14</v>
      </c>
      <c r="F24" s="102">
        <v>4.95</v>
      </c>
    </row>
    <row r="25" spans="1:8" ht="15" customHeight="1" x14ac:dyDescent="0.2">
      <c r="A25" s="101" t="s">
        <v>72</v>
      </c>
      <c r="B25" s="102">
        <v>5.98</v>
      </c>
      <c r="C25" s="102">
        <v>6.24</v>
      </c>
      <c r="D25" s="102">
        <v>5.94</v>
      </c>
      <c r="E25" s="102">
        <v>5.94</v>
      </c>
      <c r="F25" s="102">
        <v>3.99</v>
      </c>
    </row>
    <row r="26" spans="1:8" ht="15" customHeight="1" x14ac:dyDescent="0.2">
      <c r="A26" s="101" t="s">
        <v>91</v>
      </c>
      <c r="B26" s="102">
        <v>7.08</v>
      </c>
      <c r="C26" s="102">
        <v>6.34</v>
      </c>
      <c r="D26" s="102">
        <v>5.72</v>
      </c>
      <c r="E26" s="102">
        <v>5.72</v>
      </c>
      <c r="F26" s="102">
        <v>3.76</v>
      </c>
    </row>
    <row r="27" spans="1:8" ht="15" customHeight="1" x14ac:dyDescent="0.2">
      <c r="A27" s="101" t="s">
        <v>63</v>
      </c>
      <c r="B27" s="102">
        <v>7.27</v>
      </c>
      <c r="C27" s="102">
        <v>6.65</v>
      </c>
      <c r="D27" s="102">
        <v>5.72</v>
      </c>
      <c r="E27" s="102">
        <v>5.72</v>
      </c>
      <c r="F27" s="102">
        <v>3.1</v>
      </c>
    </row>
    <row r="28" spans="1:8" ht="15" customHeight="1" x14ac:dyDescent="0.2">
      <c r="A28" s="101" t="s">
        <v>78</v>
      </c>
      <c r="B28" s="102">
        <v>6.6</v>
      </c>
      <c r="C28" s="102">
        <v>6.26</v>
      </c>
      <c r="D28" s="102">
        <v>5.68</v>
      </c>
      <c r="E28" s="102">
        <v>5.68</v>
      </c>
      <c r="F28" s="102">
        <v>2.92</v>
      </c>
    </row>
    <row r="29" spans="1:8" ht="15" customHeight="1" x14ac:dyDescent="0.2">
      <c r="A29" s="101" t="s">
        <v>68</v>
      </c>
      <c r="B29" s="102">
        <v>6.84</v>
      </c>
      <c r="C29" s="102">
        <v>6.59</v>
      </c>
      <c r="D29" s="102">
        <v>5.62</v>
      </c>
      <c r="E29" s="102">
        <v>5.62</v>
      </c>
      <c r="F29" s="102">
        <v>4.09</v>
      </c>
    </row>
    <row r="30" spans="1:8" ht="15" customHeight="1" x14ac:dyDescent="0.2">
      <c r="A30" s="101" t="s">
        <v>67</v>
      </c>
      <c r="B30" s="102">
        <v>6.57</v>
      </c>
      <c r="C30" s="102">
        <v>6.12</v>
      </c>
      <c r="D30" s="102">
        <v>5.45</v>
      </c>
      <c r="E30" s="102">
        <v>5.45</v>
      </c>
      <c r="F30" s="102">
        <v>3.94</v>
      </c>
      <c r="H30" s="110" t="s">
        <v>122</v>
      </c>
    </row>
    <row r="31" spans="1:8" x14ac:dyDescent="0.2">
      <c r="A31" s="103" t="s">
        <v>89</v>
      </c>
      <c r="B31" s="104">
        <v>5.32</v>
      </c>
      <c r="C31" s="104">
        <v>5.48</v>
      </c>
      <c r="D31" s="104">
        <v>5.42</v>
      </c>
      <c r="E31" s="104">
        <v>5.42</v>
      </c>
      <c r="F31" s="104">
        <v>3.21</v>
      </c>
      <c r="H31" s="110" t="s">
        <v>124</v>
      </c>
    </row>
    <row r="32" spans="1:8" ht="15" customHeight="1" x14ac:dyDescent="0.2">
      <c r="A32" s="101" t="s">
        <v>69</v>
      </c>
      <c r="B32" s="102">
        <v>5.66</v>
      </c>
      <c r="C32" s="102">
        <v>5.47</v>
      </c>
      <c r="D32" s="102">
        <v>5.41</v>
      </c>
      <c r="E32" s="102">
        <v>5.41</v>
      </c>
      <c r="F32" s="102">
        <v>4.29</v>
      </c>
      <c r="H32" s="111" t="s">
        <v>58</v>
      </c>
    </row>
    <row r="33" spans="1:6" ht="15" customHeight="1" x14ac:dyDescent="0.2">
      <c r="A33" s="101" t="s">
        <v>85</v>
      </c>
      <c r="B33" s="102">
        <v>5.3</v>
      </c>
      <c r="C33" s="102">
        <v>7.23</v>
      </c>
      <c r="D33" s="102">
        <v>5.2</v>
      </c>
      <c r="E33" s="102">
        <v>5.2</v>
      </c>
      <c r="F33" s="102">
        <v>2.79</v>
      </c>
    </row>
    <row r="34" spans="1:6" ht="15" customHeight="1" x14ac:dyDescent="0.2">
      <c r="A34" s="106" t="s">
        <v>81</v>
      </c>
      <c r="B34" s="107">
        <v>5.17</v>
      </c>
      <c r="C34" s="107">
        <v>4.71</v>
      </c>
      <c r="D34" s="107">
        <v>4.22</v>
      </c>
      <c r="E34" s="107">
        <v>4.22</v>
      </c>
      <c r="F34" s="107">
        <v>2.78</v>
      </c>
    </row>
  </sheetData>
  <mergeCells count="2">
    <mergeCell ref="A1:E1"/>
    <mergeCell ref="H4:L4"/>
  </mergeCell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workbookViewId="0">
      <selection activeCell="G42" sqref="G42"/>
    </sheetView>
  </sheetViews>
  <sheetFormatPr baseColWidth="10" defaultRowHeight="11.25" x14ac:dyDescent="0.2"/>
  <cols>
    <col min="1" max="1" width="23.5703125" style="89" customWidth="1"/>
    <col min="2" max="5" width="8.140625" style="89" customWidth="1"/>
    <col min="6" max="16384" width="11.42578125" style="89"/>
  </cols>
  <sheetData>
    <row r="1" spans="1:5" ht="12" thickBot="1" x14ac:dyDescent="0.25">
      <c r="A1" s="115" t="s">
        <v>125</v>
      </c>
    </row>
    <row r="2" spans="1:5" ht="24" customHeight="1" thickTop="1" x14ac:dyDescent="0.2">
      <c r="A2" s="73" t="s">
        <v>33</v>
      </c>
      <c r="B2" s="73" t="s">
        <v>23</v>
      </c>
      <c r="C2" s="73" t="s">
        <v>24</v>
      </c>
      <c r="D2" s="73" t="s">
        <v>25</v>
      </c>
      <c r="E2" s="113" t="s">
        <v>26</v>
      </c>
    </row>
    <row r="3" spans="1:5" ht="22.5" x14ac:dyDescent="0.2">
      <c r="A3" s="116" t="s">
        <v>126</v>
      </c>
      <c r="B3" s="117">
        <v>18.600000000000001</v>
      </c>
      <c r="C3" s="117">
        <v>18.5</v>
      </c>
      <c r="D3" s="117">
        <v>18.2</v>
      </c>
      <c r="E3" s="118">
        <v>18</v>
      </c>
    </row>
    <row r="4" spans="1:5" ht="22.5" x14ac:dyDescent="0.2">
      <c r="A4" s="119" t="s">
        <v>127</v>
      </c>
      <c r="B4" s="69">
        <v>10.7</v>
      </c>
      <c r="C4" s="69">
        <v>10.8</v>
      </c>
      <c r="D4" s="69">
        <v>10.199999999999999</v>
      </c>
      <c r="E4" s="69">
        <v>10.199999999999999</v>
      </c>
    </row>
    <row r="5" spans="1:5" ht="22.5" x14ac:dyDescent="0.2">
      <c r="A5" s="119" t="s">
        <v>128</v>
      </c>
      <c r="B5" s="69">
        <v>10.4</v>
      </c>
      <c r="C5" s="69">
        <v>10.199999999999999</v>
      </c>
      <c r="D5" s="69">
        <v>10.3</v>
      </c>
      <c r="E5" s="69">
        <v>9.9</v>
      </c>
    </row>
    <row r="6" spans="1:5" ht="27" customHeight="1" x14ac:dyDescent="0.2">
      <c r="A6" s="162" t="s">
        <v>129</v>
      </c>
      <c r="B6" s="162"/>
      <c r="C6" s="162"/>
      <c r="D6" s="162"/>
      <c r="E6" s="156"/>
    </row>
    <row r="7" spans="1:5" x14ac:dyDescent="0.2">
      <c r="A7" s="162" t="s">
        <v>100</v>
      </c>
      <c r="B7" s="156"/>
      <c r="C7" s="156"/>
      <c r="D7" s="156"/>
      <c r="E7" s="156"/>
    </row>
    <row r="8" spans="1:5" x14ac:dyDescent="0.2">
      <c r="A8" s="156"/>
      <c r="B8" s="156"/>
      <c r="C8" s="156"/>
      <c r="D8" s="156"/>
      <c r="E8" s="156"/>
    </row>
    <row r="9" spans="1:5" ht="15.75" thickBot="1" x14ac:dyDescent="0.25">
      <c r="A9" s="163" t="s">
        <v>130</v>
      </c>
      <c r="B9" s="143"/>
      <c r="C9" s="143"/>
      <c r="D9" s="143"/>
      <c r="E9" s="143"/>
    </row>
  </sheetData>
  <mergeCells count="3">
    <mergeCell ref="A9:E9"/>
    <mergeCell ref="A6:E6"/>
    <mergeCell ref="A7:E8"/>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zoomScaleNormal="100" workbookViewId="0">
      <selection activeCell="D31" sqref="D31"/>
    </sheetView>
  </sheetViews>
  <sheetFormatPr baseColWidth="10" defaultRowHeight="15" x14ac:dyDescent="0.25"/>
  <sheetData>
    <row r="1" spans="1:7" x14ac:dyDescent="0.25">
      <c r="A1" s="170" t="s">
        <v>132</v>
      </c>
      <c r="B1" s="168"/>
      <c r="C1" s="168"/>
      <c r="D1" s="168"/>
      <c r="E1" s="168"/>
      <c r="F1" s="168"/>
      <c r="G1" s="168"/>
    </row>
    <row r="2" spans="1:7" ht="7.5" customHeight="1" x14ac:dyDescent="0.25"/>
    <row r="3" spans="1:7" x14ac:dyDescent="0.25">
      <c r="A3" s="167" t="s">
        <v>133</v>
      </c>
      <c r="B3" s="168"/>
      <c r="C3" s="168"/>
      <c r="D3" s="168"/>
      <c r="E3" s="168"/>
      <c r="F3" s="168"/>
      <c r="G3" s="168"/>
    </row>
    <row r="4" spans="1:7" x14ac:dyDescent="0.25">
      <c r="A4" s="171" t="s">
        <v>134</v>
      </c>
      <c r="B4" s="156"/>
      <c r="C4" s="156"/>
      <c r="D4" s="156"/>
      <c r="E4" s="156"/>
      <c r="F4" s="156"/>
      <c r="G4" s="156"/>
    </row>
    <row r="5" spans="1:7" x14ac:dyDescent="0.25">
      <c r="A5" s="156"/>
      <c r="B5" s="156"/>
      <c r="C5" s="156"/>
      <c r="D5" s="156"/>
      <c r="E5" s="156"/>
      <c r="F5" s="156"/>
      <c r="G5" s="156"/>
    </row>
    <row r="6" spans="1:7" x14ac:dyDescent="0.25">
      <c r="A6" s="156"/>
      <c r="B6" s="156"/>
      <c r="C6" s="156"/>
      <c r="D6" s="156"/>
      <c r="E6" s="156"/>
      <c r="F6" s="156"/>
      <c r="G6" s="156"/>
    </row>
    <row r="7" spans="1:7" x14ac:dyDescent="0.25">
      <c r="A7" s="156"/>
      <c r="B7" s="156"/>
      <c r="C7" s="156"/>
      <c r="D7" s="156"/>
      <c r="E7" s="156"/>
      <c r="F7" s="156"/>
      <c r="G7" s="156"/>
    </row>
    <row r="8" spans="1:7" x14ac:dyDescent="0.25">
      <c r="A8" s="171" t="s">
        <v>135</v>
      </c>
      <c r="B8" s="156"/>
      <c r="C8" s="156"/>
      <c r="D8" s="156"/>
      <c r="E8" s="156"/>
      <c r="F8" s="156"/>
      <c r="G8" s="156"/>
    </row>
    <row r="9" spans="1:7" x14ac:dyDescent="0.25">
      <c r="A9" s="156"/>
      <c r="B9" s="156"/>
      <c r="C9" s="156"/>
      <c r="D9" s="156"/>
      <c r="E9" s="156"/>
      <c r="F9" s="156"/>
      <c r="G9" s="156"/>
    </row>
    <row r="10" spans="1:7" x14ac:dyDescent="0.25">
      <c r="A10" s="156"/>
      <c r="B10" s="156"/>
      <c r="C10" s="156"/>
      <c r="D10" s="156"/>
      <c r="E10" s="156"/>
      <c r="F10" s="156"/>
      <c r="G10" s="156"/>
    </row>
    <row r="11" spans="1:7" x14ac:dyDescent="0.25">
      <c r="A11" s="156"/>
      <c r="B11" s="156"/>
      <c r="C11" s="156"/>
      <c r="D11" s="156"/>
      <c r="E11" s="156"/>
      <c r="F11" s="156"/>
      <c r="G11" s="156"/>
    </row>
    <row r="12" spans="1:7" x14ac:dyDescent="0.25">
      <c r="A12" s="156"/>
      <c r="B12" s="156"/>
      <c r="C12" s="156"/>
      <c r="D12" s="156"/>
      <c r="E12" s="156"/>
      <c r="F12" s="156"/>
      <c r="G12" s="156"/>
    </row>
    <row r="13" spans="1:7" x14ac:dyDescent="0.25">
      <c r="A13" s="171" t="s">
        <v>136</v>
      </c>
      <c r="B13" s="156"/>
      <c r="C13" s="156"/>
      <c r="D13" s="156"/>
      <c r="E13" s="156"/>
      <c r="F13" s="156"/>
      <c r="G13" s="156"/>
    </row>
    <row r="14" spans="1:7" x14ac:dyDescent="0.25">
      <c r="A14" s="156"/>
      <c r="B14" s="156"/>
      <c r="C14" s="156"/>
      <c r="D14" s="156"/>
      <c r="E14" s="156"/>
      <c r="F14" s="156"/>
      <c r="G14" s="156"/>
    </row>
    <row r="15" spans="1:7" x14ac:dyDescent="0.25">
      <c r="A15" s="171" t="s">
        <v>137</v>
      </c>
      <c r="B15" s="156"/>
      <c r="C15" s="156"/>
      <c r="D15" s="156"/>
      <c r="E15" s="156"/>
      <c r="F15" s="156"/>
      <c r="G15" s="156"/>
    </row>
    <row r="16" spans="1:7" x14ac:dyDescent="0.25">
      <c r="A16" s="156"/>
      <c r="B16" s="156"/>
      <c r="C16" s="156"/>
      <c r="D16" s="156"/>
      <c r="E16" s="156"/>
      <c r="F16" s="156"/>
      <c r="G16" s="156"/>
    </row>
    <row r="17" spans="1:7" x14ac:dyDescent="0.25">
      <c r="A17" s="156"/>
      <c r="B17" s="156"/>
      <c r="C17" s="156"/>
      <c r="D17" s="156"/>
      <c r="E17" s="156"/>
      <c r="F17" s="156"/>
      <c r="G17" s="156"/>
    </row>
    <row r="18" spans="1:7" x14ac:dyDescent="0.25">
      <c r="A18" s="167" t="s">
        <v>138</v>
      </c>
      <c r="B18" s="168"/>
      <c r="C18" s="168"/>
      <c r="D18" s="168"/>
      <c r="E18" s="168"/>
      <c r="F18" s="168"/>
      <c r="G18" s="168"/>
    </row>
    <row r="19" spans="1:7" ht="30.75" customHeight="1" x14ac:dyDescent="0.25">
      <c r="A19" s="169" t="s">
        <v>139</v>
      </c>
      <c r="B19" s="172"/>
      <c r="C19" s="172"/>
      <c r="D19" s="172"/>
      <c r="E19" s="172"/>
      <c r="F19" s="172"/>
      <c r="G19" s="172"/>
    </row>
  </sheetData>
  <mergeCells count="8">
    <mergeCell ref="A18:G18"/>
    <mergeCell ref="A19:G19"/>
    <mergeCell ref="A1:G1"/>
    <mergeCell ref="A3:G3"/>
    <mergeCell ref="A4:G7"/>
    <mergeCell ref="A8:G12"/>
    <mergeCell ref="A13:G14"/>
    <mergeCell ref="A15:G1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1</vt:i4>
      </vt:variant>
    </vt:vector>
  </HeadingPairs>
  <TitlesOfParts>
    <vt:vector size="10" baseType="lpstr">
      <vt:lpstr>Figure 1</vt:lpstr>
      <vt:lpstr>Figure 2</vt:lpstr>
      <vt:lpstr>Figure 3</vt:lpstr>
      <vt:lpstr>Figure 4</vt:lpstr>
      <vt:lpstr>Figure 5</vt:lpstr>
      <vt:lpstr>Figure 6</vt:lpstr>
      <vt:lpstr>Figure 7</vt:lpstr>
      <vt:lpstr>Figure 8</vt:lpstr>
      <vt:lpstr>Encadré</vt:lpstr>
      <vt:lpstr>'Figure 2'!Zone_d_impression</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2016-12-13T08:57:44Z</cp:lastPrinted>
  <dcterms:created xsi:type="dcterms:W3CDTF">2016-10-11T14:16:40Z</dcterms:created>
  <dcterms:modified xsi:type="dcterms:W3CDTF">2016-12-23T08:52:15Z</dcterms:modified>
</cp:coreProperties>
</file>